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740" firstSheet="1" activeTab="6"/>
  </bookViews>
  <sheets>
    <sheet name="doan phi quy 2 2020 (2)" sheetId="27" r:id="rId1"/>
    <sheet name="tet am lich (2)" sheetId="36" r:id="rId2"/>
    <sheet name="tet am lich" sheetId="33" r:id="rId3"/>
    <sheet name="292020" sheetId="28" r:id="rId4"/>
    <sheet name="cong đoan quy 1" sheetId="30" r:id="rId5"/>
    <sheet name="công  đoàn quý 2 " sheetId="37" r:id="rId6"/>
    <sheet name="tháng 4 2021" sheetId="35" r:id="rId7"/>
  </sheets>
  <definedNames>
    <definedName name="_xlnm.Print_Titles" localSheetId="3">'292020'!$6:$9</definedName>
    <definedName name="_xlnm.Print_Titles" localSheetId="5">'công  đoàn quý 2 '!$6:$9</definedName>
    <definedName name="_xlnm.Print_Titles" localSheetId="4">'cong đoan quy 1'!$5:$8</definedName>
    <definedName name="_xlnm.Print_Titles" localSheetId="0">'doan phi quy 2 2020 (2)'!$6:$9</definedName>
    <definedName name="_xlnm.Print_Titles" localSheetId="2">'tet am lich'!$6:$9</definedName>
    <definedName name="_xlnm.Print_Titles" localSheetId="1">'tet am lich (2)'!$6:$9</definedName>
    <definedName name="_xlnm.Print_Titles" localSheetId="6">'tháng 4 2021'!$6:$9</definedName>
  </definedNames>
  <calcPr calcId="124519"/>
</workbook>
</file>

<file path=xl/calcChain.xml><?xml version="1.0" encoding="utf-8"?>
<calcChain xmlns="http://schemas.openxmlformats.org/spreadsheetml/2006/main">
  <c r="L135" i="37"/>
  <c r="L130"/>
  <c r="L126"/>
  <c r="L122"/>
  <c r="L118"/>
  <c r="L112"/>
  <c r="L115"/>
  <c r="J115"/>
  <c r="I115"/>
  <c r="L99"/>
  <c r="L95"/>
  <c r="L90"/>
  <c r="L84"/>
  <c r="L79"/>
  <c r="L75"/>
  <c r="L70"/>
  <c r="L66"/>
  <c r="L62"/>
  <c r="L58"/>
  <c r="L49"/>
  <c r="L45"/>
  <c r="L41"/>
  <c r="L36"/>
  <c r="L31"/>
  <c r="L26"/>
  <c r="K135"/>
  <c r="L43"/>
  <c r="L89"/>
  <c r="AA115"/>
  <c r="AA118"/>
  <c r="AA126"/>
  <c r="AA130"/>
  <c r="O142"/>
  <c r="H135"/>
  <c r="E135"/>
  <c r="D135"/>
  <c r="S134"/>
  <c r="R134"/>
  <c r="Q134"/>
  <c r="P134"/>
  <c r="O134"/>
  <c r="N134"/>
  <c r="I134"/>
  <c r="S133"/>
  <c r="R133"/>
  <c r="Q133"/>
  <c r="P133"/>
  <c r="O133"/>
  <c r="N133"/>
  <c r="I133"/>
  <c r="J133" s="1"/>
  <c r="L133" s="1"/>
  <c r="S132"/>
  <c r="R132"/>
  <c r="Q132"/>
  <c r="P132"/>
  <c r="O132"/>
  <c r="N132"/>
  <c r="I132"/>
  <c r="S131"/>
  <c r="R131"/>
  <c r="Q131"/>
  <c r="P131"/>
  <c r="O131"/>
  <c r="N131"/>
  <c r="I131"/>
  <c r="J131" s="1"/>
  <c r="L131" s="1"/>
  <c r="S130"/>
  <c r="R130"/>
  <c r="Q130"/>
  <c r="P130"/>
  <c r="O130"/>
  <c r="N130"/>
  <c r="S129"/>
  <c r="R129"/>
  <c r="Q129"/>
  <c r="P129"/>
  <c r="O129"/>
  <c r="N129"/>
  <c r="I129"/>
  <c r="S128"/>
  <c r="R128"/>
  <c r="Q128"/>
  <c r="P128"/>
  <c r="O128"/>
  <c r="N128"/>
  <c r="I128"/>
  <c r="J128" s="1"/>
  <c r="L128" s="1"/>
  <c r="S127"/>
  <c r="R127"/>
  <c r="Q127"/>
  <c r="P127"/>
  <c r="O127"/>
  <c r="N127"/>
  <c r="V127" s="1"/>
  <c r="I127"/>
  <c r="S126"/>
  <c r="R126"/>
  <c r="Q126"/>
  <c r="P126"/>
  <c r="O126"/>
  <c r="N126"/>
  <c r="S125"/>
  <c r="R125"/>
  <c r="Q125"/>
  <c r="P125"/>
  <c r="O125"/>
  <c r="N125"/>
  <c r="I125"/>
  <c r="J125" s="1"/>
  <c r="L125" s="1"/>
  <c r="S124"/>
  <c r="R124"/>
  <c r="Q124"/>
  <c r="P124"/>
  <c r="O124"/>
  <c r="N124"/>
  <c r="V124" s="1"/>
  <c r="I124"/>
  <c r="S123"/>
  <c r="R123"/>
  <c r="Q123"/>
  <c r="P123"/>
  <c r="O123"/>
  <c r="N123"/>
  <c r="J123"/>
  <c r="L123" s="1"/>
  <c r="I123"/>
  <c r="AA122"/>
  <c r="S122"/>
  <c r="R122"/>
  <c r="Q122"/>
  <c r="P122"/>
  <c r="O122"/>
  <c r="N122"/>
  <c r="V122" s="1"/>
  <c r="S121"/>
  <c r="R121"/>
  <c r="Q121"/>
  <c r="P121"/>
  <c r="O121"/>
  <c r="N121"/>
  <c r="V121" s="1"/>
  <c r="I121"/>
  <c r="S120"/>
  <c r="R120"/>
  <c r="Q120"/>
  <c r="P120"/>
  <c r="O120"/>
  <c r="N120"/>
  <c r="J120"/>
  <c r="L120" s="1"/>
  <c r="I120"/>
  <c r="S119"/>
  <c r="R119"/>
  <c r="Q119"/>
  <c r="P119"/>
  <c r="O119"/>
  <c r="N119"/>
  <c r="I119"/>
  <c r="S118"/>
  <c r="R118"/>
  <c r="Q118"/>
  <c r="P118"/>
  <c r="O118"/>
  <c r="N118"/>
  <c r="S117"/>
  <c r="R117"/>
  <c r="Q117"/>
  <c r="P117"/>
  <c r="O117"/>
  <c r="N117"/>
  <c r="I117"/>
  <c r="J117" s="1"/>
  <c r="L117" s="1"/>
  <c r="S116"/>
  <c r="R116"/>
  <c r="Q116"/>
  <c r="P116"/>
  <c r="O116"/>
  <c r="N116"/>
  <c r="I116"/>
  <c r="S115"/>
  <c r="R115"/>
  <c r="Q115"/>
  <c r="P115"/>
  <c r="O115"/>
  <c r="N115"/>
  <c r="S114"/>
  <c r="R114"/>
  <c r="Q114"/>
  <c r="P114"/>
  <c r="O114"/>
  <c r="N114"/>
  <c r="I114"/>
  <c r="S113"/>
  <c r="R113"/>
  <c r="Q113"/>
  <c r="P113"/>
  <c r="O113"/>
  <c r="N113"/>
  <c r="I113"/>
  <c r="J113" s="1"/>
  <c r="L113" s="1"/>
  <c r="AA112"/>
  <c r="S112"/>
  <c r="R112"/>
  <c r="Q112"/>
  <c r="P112"/>
  <c r="O112"/>
  <c r="N112"/>
  <c r="S111"/>
  <c r="R111"/>
  <c r="Q111"/>
  <c r="P111"/>
  <c r="O111"/>
  <c r="N111"/>
  <c r="I111"/>
  <c r="S110"/>
  <c r="R110"/>
  <c r="Q110"/>
  <c r="P110"/>
  <c r="O110"/>
  <c r="N110"/>
  <c r="V110" s="1"/>
  <c r="I110"/>
  <c r="J110" s="1"/>
  <c r="L110" s="1"/>
  <c r="S109"/>
  <c r="R109"/>
  <c r="Q109"/>
  <c r="P109"/>
  <c r="O109"/>
  <c r="N109"/>
  <c r="I109"/>
  <c r="S108"/>
  <c r="R108"/>
  <c r="Q108"/>
  <c r="P108"/>
  <c r="O108"/>
  <c r="N108"/>
  <c r="I108"/>
  <c r="J108" s="1"/>
  <c r="L108" s="1"/>
  <c r="S107"/>
  <c r="R107"/>
  <c r="Q107"/>
  <c r="P107"/>
  <c r="O107"/>
  <c r="N107"/>
  <c r="I107"/>
  <c r="S106"/>
  <c r="R106"/>
  <c r="Q106"/>
  <c r="P106"/>
  <c r="O106"/>
  <c r="N106"/>
  <c r="S105"/>
  <c r="R105"/>
  <c r="Q105"/>
  <c r="P105"/>
  <c r="O105"/>
  <c r="N105"/>
  <c r="J105"/>
  <c r="L105" s="1"/>
  <c r="I105"/>
  <c r="S104"/>
  <c r="R104"/>
  <c r="Q104"/>
  <c r="P104"/>
  <c r="O104"/>
  <c r="N104"/>
  <c r="I104"/>
  <c r="S103"/>
  <c r="R103"/>
  <c r="Q103"/>
  <c r="P103"/>
  <c r="O103"/>
  <c r="N103"/>
  <c r="V103" s="1"/>
  <c r="I103"/>
  <c r="J103" s="1"/>
  <c r="L103" s="1"/>
  <c r="S102"/>
  <c r="R102"/>
  <c r="Q102"/>
  <c r="P102"/>
  <c r="O102"/>
  <c r="N102"/>
  <c r="I102"/>
  <c r="S101"/>
  <c r="R101"/>
  <c r="Q101"/>
  <c r="P101"/>
  <c r="O101"/>
  <c r="N101"/>
  <c r="I101"/>
  <c r="J101" s="1"/>
  <c r="L101" s="1"/>
  <c r="S100"/>
  <c r="R100"/>
  <c r="Q100"/>
  <c r="P100"/>
  <c r="O100"/>
  <c r="N100"/>
  <c r="I100"/>
  <c r="AA99"/>
  <c r="S99"/>
  <c r="R99"/>
  <c r="Q99"/>
  <c r="P99"/>
  <c r="O99"/>
  <c r="N99"/>
  <c r="S98"/>
  <c r="R98"/>
  <c r="Q98"/>
  <c r="P98"/>
  <c r="O98"/>
  <c r="N98"/>
  <c r="I98"/>
  <c r="J98" s="1"/>
  <c r="L98" s="1"/>
  <c r="S97"/>
  <c r="R97"/>
  <c r="Q97"/>
  <c r="P97"/>
  <c r="O97"/>
  <c r="N97"/>
  <c r="I97"/>
  <c r="S96"/>
  <c r="R96"/>
  <c r="Q96"/>
  <c r="P96"/>
  <c r="O96"/>
  <c r="N96"/>
  <c r="I96"/>
  <c r="J96" s="1"/>
  <c r="L96" s="1"/>
  <c r="AA95"/>
  <c r="S95"/>
  <c r="R95"/>
  <c r="Q95"/>
  <c r="P95"/>
  <c r="O95"/>
  <c r="N95"/>
  <c r="S94"/>
  <c r="R94"/>
  <c r="Q94"/>
  <c r="P94"/>
  <c r="O94"/>
  <c r="N94"/>
  <c r="I94"/>
  <c r="S93"/>
  <c r="R93"/>
  <c r="Q93"/>
  <c r="P93"/>
  <c r="O93"/>
  <c r="N93"/>
  <c r="V93" s="1"/>
  <c r="I93"/>
  <c r="J93" s="1"/>
  <c r="L93" s="1"/>
  <c r="S92"/>
  <c r="R92"/>
  <c r="Q92"/>
  <c r="P92"/>
  <c r="O92"/>
  <c r="N92"/>
  <c r="I92"/>
  <c r="S91"/>
  <c r="R91"/>
  <c r="Q91"/>
  <c r="P91"/>
  <c r="O91"/>
  <c r="N91"/>
  <c r="I91"/>
  <c r="J91" s="1"/>
  <c r="L91" s="1"/>
  <c r="AA90"/>
  <c r="S90"/>
  <c r="R90"/>
  <c r="Q90"/>
  <c r="P90"/>
  <c r="O90"/>
  <c r="N90"/>
  <c r="AA89"/>
  <c r="S89"/>
  <c r="R89"/>
  <c r="Q89"/>
  <c r="P89"/>
  <c r="O89"/>
  <c r="N89"/>
  <c r="S88"/>
  <c r="R88"/>
  <c r="Q88"/>
  <c r="P88"/>
  <c r="O88"/>
  <c r="N88"/>
  <c r="I88"/>
  <c r="J88" s="1"/>
  <c r="L88" s="1"/>
  <c r="S87"/>
  <c r="R87"/>
  <c r="Q87"/>
  <c r="P87"/>
  <c r="O87"/>
  <c r="N87"/>
  <c r="I87"/>
  <c r="S86"/>
  <c r="R86"/>
  <c r="Q86"/>
  <c r="P86"/>
  <c r="O86"/>
  <c r="N86"/>
  <c r="I86"/>
  <c r="J86" s="1"/>
  <c r="L86" s="1"/>
  <c r="S85"/>
  <c r="R85"/>
  <c r="Q85"/>
  <c r="P85"/>
  <c r="O85"/>
  <c r="N85"/>
  <c r="V85" s="1"/>
  <c r="I85"/>
  <c r="AA84"/>
  <c r="S84"/>
  <c r="R84"/>
  <c r="Q84"/>
  <c r="P84"/>
  <c r="O84"/>
  <c r="N84"/>
  <c r="V84" s="1"/>
  <c r="S83"/>
  <c r="R83"/>
  <c r="Q83"/>
  <c r="P83"/>
  <c r="O83"/>
  <c r="N83"/>
  <c r="V83" s="1"/>
  <c r="I83"/>
  <c r="J83" s="1"/>
  <c r="L83" s="1"/>
  <c r="S82"/>
  <c r="R82"/>
  <c r="Q82"/>
  <c r="P82"/>
  <c r="O82"/>
  <c r="N82"/>
  <c r="I82"/>
  <c r="S81"/>
  <c r="R81"/>
  <c r="Q81"/>
  <c r="P81"/>
  <c r="O81"/>
  <c r="N81"/>
  <c r="I81"/>
  <c r="S80"/>
  <c r="R80"/>
  <c r="Q80"/>
  <c r="P80"/>
  <c r="O80"/>
  <c r="N80"/>
  <c r="I80"/>
  <c r="J80" s="1"/>
  <c r="L80" s="1"/>
  <c r="AA79"/>
  <c r="S79"/>
  <c r="R79"/>
  <c r="Q79"/>
  <c r="P79"/>
  <c r="O79"/>
  <c r="N79"/>
  <c r="S78"/>
  <c r="R78"/>
  <c r="Q78"/>
  <c r="P78"/>
  <c r="O78"/>
  <c r="N78"/>
  <c r="I78"/>
  <c r="S77"/>
  <c r="R77"/>
  <c r="Q77"/>
  <c r="P77"/>
  <c r="O77"/>
  <c r="N77"/>
  <c r="I77"/>
  <c r="J77" s="1"/>
  <c r="L77" s="1"/>
  <c r="S76"/>
  <c r="R76"/>
  <c r="Q76"/>
  <c r="P76"/>
  <c r="O76"/>
  <c r="N76"/>
  <c r="V76" s="1"/>
  <c r="I76"/>
  <c r="AA75"/>
  <c r="S75"/>
  <c r="R75"/>
  <c r="Q75"/>
  <c r="P75"/>
  <c r="O75"/>
  <c r="N75"/>
  <c r="V75" s="1"/>
  <c r="S74"/>
  <c r="R74"/>
  <c r="Q74"/>
  <c r="P74"/>
  <c r="O74"/>
  <c r="N74"/>
  <c r="V74" s="1"/>
  <c r="I74"/>
  <c r="J74" s="1"/>
  <c r="L74" s="1"/>
  <c r="S73"/>
  <c r="R73"/>
  <c r="Q73"/>
  <c r="P73"/>
  <c r="O73"/>
  <c r="N73"/>
  <c r="I73"/>
  <c r="S72"/>
  <c r="R72"/>
  <c r="Q72"/>
  <c r="P72"/>
  <c r="O72"/>
  <c r="N72"/>
  <c r="I72"/>
  <c r="J72" s="1"/>
  <c r="L72" s="1"/>
  <c r="S71"/>
  <c r="R71"/>
  <c r="Q71"/>
  <c r="P71"/>
  <c r="O71"/>
  <c r="N71"/>
  <c r="I71"/>
  <c r="S70"/>
  <c r="R70"/>
  <c r="Q70"/>
  <c r="P70"/>
  <c r="O70"/>
  <c r="N70"/>
  <c r="AA70"/>
  <c r="S69"/>
  <c r="R69"/>
  <c r="Q69"/>
  <c r="P69"/>
  <c r="O69"/>
  <c r="N69"/>
  <c r="I69"/>
  <c r="J69" s="1"/>
  <c r="L69" s="1"/>
  <c r="S68"/>
  <c r="R68"/>
  <c r="Q68"/>
  <c r="P68"/>
  <c r="O68"/>
  <c r="N68"/>
  <c r="I68"/>
  <c r="J68" s="1"/>
  <c r="L68" s="1"/>
  <c r="S67"/>
  <c r="R67"/>
  <c r="Q67"/>
  <c r="P67"/>
  <c r="O67"/>
  <c r="N67"/>
  <c r="I67"/>
  <c r="J67" s="1"/>
  <c r="L67" s="1"/>
  <c r="AA66"/>
  <c r="S66"/>
  <c r="R66"/>
  <c r="Q66"/>
  <c r="P66"/>
  <c r="O66"/>
  <c r="N66"/>
  <c r="S65"/>
  <c r="R65"/>
  <c r="Q65"/>
  <c r="P65"/>
  <c r="O65"/>
  <c r="N65"/>
  <c r="I65"/>
  <c r="S64"/>
  <c r="R64"/>
  <c r="Q64"/>
  <c r="P64"/>
  <c r="O64"/>
  <c r="N64"/>
  <c r="V64" s="1"/>
  <c r="I64"/>
  <c r="J64" s="1"/>
  <c r="L64" s="1"/>
  <c r="S63"/>
  <c r="R63"/>
  <c r="Q63"/>
  <c r="P63"/>
  <c r="O63"/>
  <c r="N63"/>
  <c r="I63"/>
  <c r="AA62"/>
  <c r="S62"/>
  <c r="R62"/>
  <c r="Q62"/>
  <c r="P62"/>
  <c r="O62"/>
  <c r="N62"/>
  <c r="S61"/>
  <c r="R61"/>
  <c r="Q61"/>
  <c r="P61"/>
  <c r="O61"/>
  <c r="N61"/>
  <c r="I61"/>
  <c r="J61" s="1"/>
  <c r="L61" s="1"/>
  <c r="S60"/>
  <c r="R60"/>
  <c r="Q60"/>
  <c r="P60"/>
  <c r="O60"/>
  <c r="N60"/>
  <c r="V60" s="1"/>
  <c r="I60"/>
  <c r="S59"/>
  <c r="R59"/>
  <c r="Q59"/>
  <c r="P59"/>
  <c r="O59"/>
  <c r="N59"/>
  <c r="J59"/>
  <c r="L59" s="1"/>
  <c r="I59"/>
  <c r="S58"/>
  <c r="R58"/>
  <c r="Q58"/>
  <c r="P58"/>
  <c r="O58"/>
  <c r="N58"/>
  <c r="V58" s="1"/>
  <c r="S57"/>
  <c r="R57"/>
  <c r="Q57"/>
  <c r="P57"/>
  <c r="O57"/>
  <c r="N57"/>
  <c r="V57" s="1"/>
  <c r="I57"/>
  <c r="J57" s="1"/>
  <c r="L57" s="1"/>
  <c r="S56"/>
  <c r="R56"/>
  <c r="Q56"/>
  <c r="P56"/>
  <c r="O56"/>
  <c r="N56"/>
  <c r="I56"/>
  <c r="S55"/>
  <c r="R55"/>
  <c r="Q55"/>
  <c r="P55"/>
  <c r="O55"/>
  <c r="N55"/>
  <c r="I55"/>
  <c r="J55" s="1"/>
  <c r="L55" s="1"/>
  <c r="S54"/>
  <c r="R54"/>
  <c r="Q54"/>
  <c r="P54"/>
  <c r="O54"/>
  <c r="N54"/>
  <c r="I54"/>
  <c r="S53"/>
  <c r="R53"/>
  <c r="Q53"/>
  <c r="P53"/>
  <c r="O53"/>
  <c r="N53"/>
  <c r="I53"/>
  <c r="J53" s="1"/>
  <c r="L53" s="1"/>
  <c r="S52"/>
  <c r="R52"/>
  <c r="Q52"/>
  <c r="P52"/>
  <c r="O52"/>
  <c r="N52"/>
  <c r="V52" s="1"/>
  <c r="I52"/>
  <c r="S51"/>
  <c r="R51"/>
  <c r="Q51"/>
  <c r="P51"/>
  <c r="O51"/>
  <c r="N51"/>
  <c r="J51"/>
  <c r="L51" s="1"/>
  <c r="I51"/>
  <c r="S50"/>
  <c r="R50"/>
  <c r="Q50"/>
  <c r="P50"/>
  <c r="O50"/>
  <c r="N50"/>
  <c r="I50"/>
  <c r="AA49"/>
  <c r="S49"/>
  <c r="R49"/>
  <c r="Q49"/>
  <c r="P49"/>
  <c r="O49"/>
  <c r="N49"/>
  <c r="S48"/>
  <c r="R48"/>
  <c r="Q48"/>
  <c r="P48"/>
  <c r="O48"/>
  <c r="N48"/>
  <c r="J48"/>
  <c r="L48" s="1"/>
  <c r="I48"/>
  <c r="S47"/>
  <c r="R47"/>
  <c r="Q47"/>
  <c r="P47"/>
  <c r="O47"/>
  <c r="N47"/>
  <c r="I47"/>
  <c r="S46"/>
  <c r="R46"/>
  <c r="Q46"/>
  <c r="P46"/>
  <c r="O46"/>
  <c r="N46"/>
  <c r="V46" s="1"/>
  <c r="I46"/>
  <c r="J46" s="1"/>
  <c r="L46" s="1"/>
  <c r="AA45"/>
  <c r="S45"/>
  <c r="R45"/>
  <c r="Q45"/>
  <c r="P45"/>
  <c r="O45"/>
  <c r="N45"/>
  <c r="S44"/>
  <c r="R44"/>
  <c r="Q44"/>
  <c r="P44"/>
  <c r="O44"/>
  <c r="N44"/>
  <c r="I44"/>
  <c r="AA43"/>
  <c r="S43"/>
  <c r="R43"/>
  <c r="Q43"/>
  <c r="P43"/>
  <c r="O43"/>
  <c r="N43"/>
  <c r="S42"/>
  <c r="R42"/>
  <c r="Q42"/>
  <c r="P42"/>
  <c r="O42"/>
  <c r="N42"/>
  <c r="I42"/>
  <c r="AA41"/>
  <c r="S41"/>
  <c r="R41"/>
  <c r="Q41"/>
  <c r="P41"/>
  <c r="O41"/>
  <c r="N41"/>
  <c r="S40"/>
  <c r="R40"/>
  <c r="Q40"/>
  <c r="P40"/>
  <c r="O40"/>
  <c r="N40"/>
  <c r="I40"/>
  <c r="J40" s="1"/>
  <c r="L40" s="1"/>
  <c r="S39"/>
  <c r="R39"/>
  <c r="Q39"/>
  <c r="P39"/>
  <c r="O39"/>
  <c r="N39"/>
  <c r="I39"/>
  <c r="S38"/>
  <c r="R38"/>
  <c r="Q38"/>
  <c r="P38"/>
  <c r="O38"/>
  <c r="N38"/>
  <c r="I38"/>
  <c r="J38" s="1"/>
  <c r="L38" s="1"/>
  <c r="S37"/>
  <c r="R37"/>
  <c r="Q37"/>
  <c r="P37"/>
  <c r="O37"/>
  <c r="N37"/>
  <c r="V37" s="1"/>
  <c r="I37"/>
  <c r="S36"/>
  <c r="R36"/>
  <c r="Q36"/>
  <c r="P36"/>
  <c r="O36"/>
  <c r="N36"/>
  <c r="AA36"/>
  <c r="S35"/>
  <c r="R35"/>
  <c r="Q35"/>
  <c r="P35"/>
  <c r="O35"/>
  <c r="N35"/>
  <c r="V35" s="1"/>
  <c r="I35"/>
  <c r="J35" s="1"/>
  <c r="L35" s="1"/>
  <c r="S34"/>
  <c r="R34"/>
  <c r="Q34"/>
  <c r="P34"/>
  <c r="O34"/>
  <c r="N34"/>
  <c r="I34"/>
  <c r="S33"/>
  <c r="R33"/>
  <c r="Q33"/>
  <c r="P33"/>
  <c r="O33"/>
  <c r="N33"/>
  <c r="I33"/>
  <c r="J33" s="1"/>
  <c r="L33" s="1"/>
  <c r="S32"/>
  <c r="R32"/>
  <c r="Q32"/>
  <c r="P32"/>
  <c r="O32"/>
  <c r="N32"/>
  <c r="I32"/>
  <c r="AA31"/>
  <c r="S31"/>
  <c r="R31"/>
  <c r="Q31"/>
  <c r="P31"/>
  <c r="O31"/>
  <c r="N31"/>
  <c r="S30"/>
  <c r="R30"/>
  <c r="Q30"/>
  <c r="P30"/>
  <c r="O30"/>
  <c r="N30"/>
  <c r="I30"/>
  <c r="J30" s="1"/>
  <c r="L30" s="1"/>
  <c r="S29"/>
  <c r="R29"/>
  <c r="Q29"/>
  <c r="P29"/>
  <c r="O29"/>
  <c r="N29"/>
  <c r="I29"/>
  <c r="S28"/>
  <c r="R28"/>
  <c r="Q28"/>
  <c r="P28"/>
  <c r="O28"/>
  <c r="N28"/>
  <c r="I28"/>
  <c r="J28" s="1"/>
  <c r="L28" s="1"/>
  <c r="S27"/>
  <c r="R27"/>
  <c r="Q27"/>
  <c r="P27"/>
  <c r="O27"/>
  <c r="N27"/>
  <c r="I27"/>
  <c r="J27" s="1"/>
  <c r="L27" s="1"/>
  <c r="S26"/>
  <c r="R26"/>
  <c r="Q26"/>
  <c r="P26"/>
  <c r="O26"/>
  <c r="N26"/>
  <c r="S25"/>
  <c r="R25"/>
  <c r="Q25"/>
  <c r="P25"/>
  <c r="O25"/>
  <c r="N25"/>
  <c r="I25"/>
  <c r="S24"/>
  <c r="R24"/>
  <c r="Q24"/>
  <c r="P24"/>
  <c r="N24"/>
  <c r="I24"/>
  <c r="S23"/>
  <c r="R23"/>
  <c r="Q23"/>
  <c r="P23"/>
  <c r="O23"/>
  <c r="N23"/>
  <c r="I23"/>
  <c r="S22"/>
  <c r="R22"/>
  <c r="Q22"/>
  <c r="P22"/>
  <c r="O22"/>
  <c r="N22"/>
  <c r="I22"/>
  <c r="J22" s="1"/>
  <c r="L22" s="1"/>
  <c r="S21"/>
  <c r="R21"/>
  <c r="Q21"/>
  <c r="P21"/>
  <c r="O21"/>
  <c r="N21"/>
  <c r="V21" s="1"/>
  <c r="I21"/>
  <c r="S20"/>
  <c r="R20"/>
  <c r="Q20"/>
  <c r="P20"/>
  <c r="O20"/>
  <c r="N20"/>
  <c r="J20"/>
  <c r="L20" s="1"/>
  <c r="I20"/>
  <c r="S19"/>
  <c r="R19"/>
  <c r="Q19"/>
  <c r="P19"/>
  <c r="O19"/>
  <c r="N19"/>
  <c r="I19"/>
  <c r="S18"/>
  <c r="R18"/>
  <c r="Q18"/>
  <c r="P18"/>
  <c r="O18"/>
  <c r="N18"/>
  <c r="V18" s="1"/>
  <c r="I18"/>
  <c r="J18" s="1"/>
  <c r="L18" s="1"/>
  <c r="S17"/>
  <c r="R17"/>
  <c r="Q17"/>
  <c r="P17"/>
  <c r="O17"/>
  <c r="N17"/>
  <c r="S16"/>
  <c r="R16"/>
  <c r="Q16"/>
  <c r="P16"/>
  <c r="O16"/>
  <c r="N16"/>
  <c r="I16"/>
  <c r="S15"/>
  <c r="R15"/>
  <c r="Q15"/>
  <c r="P15"/>
  <c r="O15"/>
  <c r="N15"/>
  <c r="I15"/>
  <c r="J15" s="1"/>
  <c r="L15" s="1"/>
  <c r="S14"/>
  <c r="R14"/>
  <c r="Q14"/>
  <c r="P14"/>
  <c r="O14"/>
  <c r="N14"/>
  <c r="V14" s="1"/>
  <c r="I14"/>
  <c r="S13"/>
  <c r="R13"/>
  <c r="Q13"/>
  <c r="P13"/>
  <c r="O13"/>
  <c r="N13"/>
  <c r="V13" s="1"/>
  <c r="S12"/>
  <c r="R12"/>
  <c r="Q12"/>
  <c r="P12"/>
  <c r="O12"/>
  <c r="N12"/>
  <c r="V12" s="1"/>
  <c r="I12"/>
  <c r="J12" s="1"/>
  <c r="L12" s="1"/>
  <c r="S11"/>
  <c r="R11"/>
  <c r="Q11"/>
  <c r="P11"/>
  <c r="O11"/>
  <c r="N11"/>
  <c r="I11"/>
  <c r="I81" i="35"/>
  <c r="J81" s="1"/>
  <c r="Q81" s="1"/>
  <c r="G110" i="36"/>
  <c r="D103"/>
  <c r="K102"/>
  <c r="J102"/>
  <c r="I102"/>
  <c r="H102"/>
  <c r="G102"/>
  <c r="F102"/>
  <c r="K101"/>
  <c r="J101"/>
  <c r="I101"/>
  <c r="H101"/>
  <c r="G101"/>
  <c r="F101"/>
  <c r="K100"/>
  <c r="J100"/>
  <c r="I100"/>
  <c r="H100"/>
  <c r="G100"/>
  <c r="F100"/>
  <c r="K99"/>
  <c r="J99"/>
  <c r="I99"/>
  <c r="H99"/>
  <c r="G99"/>
  <c r="F99"/>
  <c r="K98"/>
  <c r="J98"/>
  <c r="I98"/>
  <c r="H98"/>
  <c r="G98"/>
  <c r="F98"/>
  <c r="K97"/>
  <c r="J97"/>
  <c r="I97"/>
  <c r="H97"/>
  <c r="G97"/>
  <c r="F97"/>
  <c r="K96"/>
  <c r="J96"/>
  <c r="I96"/>
  <c r="H96"/>
  <c r="G96"/>
  <c r="F96"/>
  <c r="K95"/>
  <c r="J95"/>
  <c r="I95"/>
  <c r="H95"/>
  <c r="G95"/>
  <c r="F95"/>
  <c r="K94"/>
  <c r="J94"/>
  <c r="I94"/>
  <c r="H94"/>
  <c r="G94"/>
  <c r="F94"/>
  <c r="K93"/>
  <c r="J93"/>
  <c r="I93"/>
  <c r="H93"/>
  <c r="G93"/>
  <c r="F93"/>
  <c r="K92"/>
  <c r="J92"/>
  <c r="I92"/>
  <c r="H92"/>
  <c r="G92"/>
  <c r="F92"/>
  <c r="K91"/>
  <c r="J91"/>
  <c r="I91"/>
  <c r="H91"/>
  <c r="G91"/>
  <c r="F91"/>
  <c r="K90"/>
  <c r="J90"/>
  <c r="I90"/>
  <c r="H90"/>
  <c r="G90"/>
  <c r="F90"/>
  <c r="K89"/>
  <c r="J89"/>
  <c r="I89"/>
  <c r="H89"/>
  <c r="G89"/>
  <c r="F89"/>
  <c r="K88"/>
  <c r="J88"/>
  <c r="I88"/>
  <c r="H88"/>
  <c r="G88"/>
  <c r="F88"/>
  <c r="K87"/>
  <c r="J87"/>
  <c r="I87"/>
  <c r="H87"/>
  <c r="G87"/>
  <c r="F87"/>
  <c r="K86"/>
  <c r="J86"/>
  <c r="I86"/>
  <c r="H86"/>
  <c r="G86"/>
  <c r="F86"/>
  <c r="K85"/>
  <c r="J85"/>
  <c r="I85"/>
  <c r="H85"/>
  <c r="G85"/>
  <c r="F85"/>
  <c r="K84"/>
  <c r="J84"/>
  <c r="I84"/>
  <c r="H84"/>
  <c r="G84"/>
  <c r="F84"/>
  <c r="K83"/>
  <c r="J83"/>
  <c r="I83"/>
  <c r="H83"/>
  <c r="G83"/>
  <c r="F83"/>
  <c r="K82"/>
  <c r="J82"/>
  <c r="I82"/>
  <c r="H82"/>
  <c r="G82"/>
  <c r="F82"/>
  <c r="K81"/>
  <c r="J81"/>
  <c r="I81"/>
  <c r="H81"/>
  <c r="G81"/>
  <c r="F81"/>
  <c r="K80"/>
  <c r="J80"/>
  <c r="I80"/>
  <c r="H80"/>
  <c r="G80"/>
  <c r="F80"/>
  <c r="K79"/>
  <c r="J79"/>
  <c r="I79"/>
  <c r="H79"/>
  <c r="G79"/>
  <c r="F79"/>
  <c r="K78"/>
  <c r="J78"/>
  <c r="I78"/>
  <c r="H78"/>
  <c r="G78"/>
  <c r="F78"/>
  <c r="K77"/>
  <c r="J77"/>
  <c r="I77"/>
  <c r="H77"/>
  <c r="G77"/>
  <c r="F77"/>
  <c r="K76"/>
  <c r="J76"/>
  <c r="I76"/>
  <c r="H76"/>
  <c r="G76"/>
  <c r="F76"/>
  <c r="K75"/>
  <c r="J75"/>
  <c r="I75"/>
  <c r="H75"/>
  <c r="G75"/>
  <c r="F75"/>
  <c r="K74"/>
  <c r="J74"/>
  <c r="I74"/>
  <c r="H74"/>
  <c r="G74"/>
  <c r="F74"/>
  <c r="K73"/>
  <c r="J73"/>
  <c r="I73"/>
  <c r="H73"/>
  <c r="G73"/>
  <c r="F73"/>
  <c r="K72"/>
  <c r="J72"/>
  <c r="I72"/>
  <c r="H72"/>
  <c r="G72"/>
  <c r="F72"/>
  <c r="K71"/>
  <c r="J71"/>
  <c r="I71"/>
  <c r="H71"/>
  <c r="G71"/>
  <c r="F71"/>
  <c r="K70"/>
  <c r="J70"/>
  <c r="I70"/>
  <c r="H70"/>
  <c r="G70"/>
  <c r="F70"/>
  <c r="K69"/>
  <c r="J69"/>
  <c r="I69"/>
  <c r="H69"/>
  <c r="G69"/>
  <c r="F69"/>
  <c r="K68"/>
  <c r="J68"/>
  <c r="I68"/>
  <c r="H68"/>
  <c r="G68"/>
  <c r="F68"/>
  <c r="K67"/>
  <c r="J67"/>
  <c r="I67"/>
  <c r="H67"/>
  <c r="G67"/>
  <c r="F67"/>
  <c r="K66"/>
  <c r="J66"/>
  <c r="I66"/>
  <c r="H66"/>
  <c r="G66"/>
  <c r="F66"/>
  <c r="K65"/>
  <c r="J65"/>
  <c r="I65"/>
  <c r="H65"/>
  <c r="G65"/>
  <c r="F65"/>
  <c r="K64"/>
  <c r="J64"/>
  <c r="I64"/>
  <c r="H64"/>
  <c r="G64"/>
  <c r="F64"/>
  <c r="K63"/>
  <c r="J63"/>
  <c r="I63"/>
  <c r="H63"/>
  <c r="G63"/>
  <c r="F63"/>
  <c r="K62"/>
  <c r="J62"/>
  <c r="I62"/>
  <c r="H62"/>
  <c r="G62"/>
  <c r="F62"/>
  <c r="K61"/>
  <c r="J61"/>
  <c r="I61"/>
  <c r="H61"/>
  <c r="G61"/>
  <c r="F61"/>
  <c r="K60"/>
  <c r="J60"/>
  <c r="I60"/>
  <c r="H60"/>
  <c r="G60"/>
  <c r="F60"/>
  <c r="K59"/>
  <c r="J59"/>
  <c r="I59"/>
  <c r="H59"/>
  <c r="G59"/>
  <c r="F59"/>
  <c r="K58"/>
  <c r="J58"/>
  <c r="I58"/>
  <c r="H58"/>
  <c r="G58"/>
  <c r="F58"/>
  <c r="K57"/>
  <c r="J57"/>
  <c r="I57"/>
  <c r="H57"/>
  <c r="G57"/>
  <c r="F57"/>
  <c r="K56"/>
  <c r="J56"/>
  <c r="I56"/>
  <c r="H56"/>
  <c r="G56"/>
  <c r="F56"/>
  <c r="K55"/>
  <c r="J55"/>
  <c r="I55"/>
  <c r="H55"/>
  <c r="G55"/>
  <c r="F55"/>
  <c r="K54"/>
  <c r="J54"/>
  <c r="I54"/>
  <c r="H54"/>
  <c r="G54"/>
  <c r="F54"/>
  <c r="K53"/>
  <c r="J53"/>
  <c r="I53"/>
  <c r="H53"/>
  <c r="G53"/>
  <c r="F53"/>
  <c r="K52"/>
  <c r="J52"/>
  <c r="I52"/>
  <c r="H52"/>
  <c r="G52"/>
  <c r="F52"/>
  <c r="K51"/>
  <c r="J51"/>
  <c r="I51"/>
  <c r="H51"/>
  <c r="G51"/>
  <c r="F51"/>
  <c r="K50"/>
  <c r="J50"/>
  <c r="I50"/>
  <c r="H50"/>
  <c r="G50"/>
  <c r="F50"/>
  <c r="K49"/>
  <c r="J49"/>
  <c r="I49"/>
  <c r="H49"/>
  <c r="G49"/>
  <c r="F49"/>
  <c r="K48"/>
  <c r="J48"/>
  <c r="I48"/>
  <c r="H48"/>
  <c r="G48"/>
  <c r="F48"/>
  <c r="K47"/>
  <c r="J47"/>
  <c r="I47"/>
  <c r="H47"/>
  <c r="G47"/>
  <c r="F47"/>
  <c r="K46"/>
  <c r="J46"/>
  <c r="I46"/>
  <c r="H46"/>
  <c r="G46"/>
  <c r="F46"/>
  <c r="K45"/>
  <c r="J45"/>
  <c r="I45"/>
  <c r="H45"/>
  <c r="G45"/>
  <c r="F45"/>
  <c r="K44"/>
  <c r="J44"/>
  <c r="I44"/>
  <c r="H44"/>
  <c r="G44"/>
  <c r="F44"/>
  <c r="K43"/>
  <c r="J43"/>
  <c r="I43"/>
  <c r="H43"/>
  <c r="G43"/>
  <c r="F43"/>
  <c r="K42"/>
  <c r="J42"/>
  <c r="I42"/>
  <c r="H42"/>
  <c r="G42"/>
  <c r="F42"/>
  <c r="K41"/>
  <c r="J41"/>
  <c r="I41"/>
  <c r="H41"/>
  <c r="G41"/>
  <c r="F41"/>
  <c r="K40"/>
  <c r="J40"/>
  <c r="I40"/>
  <c r="H40"/>
  <c r="G40"/>
  <c r="F40"/>
  <c r="K39"/>
  <c r="J39"/>
  <c r="I39"/>
  <c r="H39"/>
  <c r="G39"/>
  <c r="F39"/>
  <c r="K38"/>
  <c r="J38"/>
  <c r="I38"/>
  <c r="H38"/>
  <c r="G38"/>
  <c r="F38"/>
  <c r="K37"/>
  <c r="J37"/>
  <c r="I37"/>
  <c r="H37"/>
  <c r="G37"/>
  <c r="F37"/>
  <c r="K36"/>
  <c r="J36"/>
  <c r="I36"/>
  <c r="H36"/>
  <c r="G36"/>
  <c r="F36"/>
  <c r="K35"/>
  <c r="J35"/>
  <c r="I35"/>
  <c r="H35"/>
  <c r="G35"/>
  <c r="F35"/>
  <c r="K34"/>
  <c r="J34"/>
  <c r="I34"/>
  <c r="H34"/>
  <c r="G34"/>
  <c r="F34"/>
  <c r="K33"/>
  <c r="J33"/>
  <c r="I33"/>
  <c r="H33"/>
  <c r="G33"/>
  <c r="F33"/>
  <c r="K32"/>
  <c r="J32"/>
  <c r="I32"/>
  <c r="H32"/>
  <c r="G32"/>
  <c r="F32"/>
  <c r="K31"/>
  <c r="J31"/>
  <c r="I31"/>
  <c r="H31"/>
  <c r="G31"/>
  <c r="F31"/>
  <c r="K30"/>
  <c r="J30"/>
  <c r="I30"/>
  <c r="H30"/>
  <c r="G30"/>
  <c r="F30"/>
  <c r="K29"/>
  <c r="J29"/>
  <c r="I29"/>
  <c r="H29"/>
  <c r="G29"/>
  <c r="F29"/>
  <c r="K28"/>
  <c r="J28"/>
  <c r="I28"/>
  <c r="H28"/>
  <c r="G28"/>
  <c r="F28"/>
  <c r="K27"/>
  <c r="J27"/>
  <c r="I27"/>
  <c r="H27"/>
  <c r="G27"/>
  <c r="F27"/>
  <c r="K26"/>
  <c r="J26"/>
  <c r="I26"/>
  <c r="H26"/>
  <c r="G26"/>
  <c r="F26"/>
  <c r="K25"/>
  <c r="J25"/>
  <c r="I25"/>
  <c r="H25"/>
  <c r="G25"/>
  <c r="F25"/>
  <c r="K24"/>
  <c r="J24"/>
  <c r="I24"/>
  <c r="H24"/>
  <c r="G24"/>
  <c r="F24"/>
  <c r="K23"/>
  <c r="J23"/>
  <c r="I23"/>
  <c r="H23"/>
  <c r="G23"/>
  <c r="F23"/>
  <c r="K22"/>
  <c r="J22"/>
  <c r="I22"/>
  <c r="H22"/>
  <c r="G22"/>
  <c r="F22"/>
  <c r="K21"/>
  <c r="J21"/>
  <c r="I21"/>
  <c r="H21"/>
  <c r="G21"/>
  <c r="F21"/>
  <c r="K20"/>
  <c r="J20"/>
  <c r="I20"/>
  <c r="H20"/>
  <c r="G20"/>
  <c r="F20"/>
  <c r="K19"/>
  <c r="J19"/>
  <c r="I19"/>
  <c r="H19"/>
  <c r="G19"/>
  <c r="F19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K12"/>
  <c r="J12"/>
  <c r="I12"/>
  <c r="H12"/>
  <c r="G12"/>
  <c r="F12"/>
  <c r="K11"/>
  <c r="K103" s="1"/>
  <c r="J11"/>
  <c r="J103" s="1"/>
  <c r="I11"/>
  <c r="I103" s="1"/>
  <c r="H11"/>
  <c r="H103" s="1"/>
  <c r="G11"/>
  <c r="G103" s="1"/>
  <c r="F11"/>
  <c r="F103" s="1"/>
  <c r="T142" i="35"/>
  <c r="L135"/>
  <c r="H135"/>
  <c r="E135"/>
  <c r="D135"/>
  <c r="X134"/>
  <c r="W134"/>
  <c r="V134"/>
  <c r="U134"/>
  <c r="T134"/>
  <c r="S134"/>
  <c r="AA134" s="1"/>
  <c r="P134"/>
  <c r="O134"/>
  <c r="N134"/>
  <c r="I134"/>
  <c r="X133"/>
  <c r="W133"/>
  <c r="V133"/>
  <c r="U133"/>
  <c r="T133"/>
  <c r="S133"/>
  <c r="AA133" s="1"/>
  <c r="P133"/>
  <c r="O133"/>
  <c r="N133"/>
  <c r="M133"/>
  <c r="I133"/>
  <c r="J133" s="1"/>
  <c r="Q133" s="1"/>
  <c r="X132"/>
  <c r="W132"/>
  <c r="V132"/>
  <c r="U132"/>
  <c r="T132"/>
  <c r="S132"/>
  <c r="AA132" s="1"/>
  <c r="P132"/>
  <c r="O132"/>
  <c r="N132"/>
  <c r="M132"/>
  <c r="I132"/>
  <c r="X131"/>
  <c r="W131"/>
  <c r="V131"/>
  <c r="U131"/>
  <c r="T131"/>
  <c r="S131"/>
  <c r="P131"/>
  <c r="O131"/>
  <c r="N131"/>
  <c r="M131"/>
  <c r="I131"/>
  <c r="J131" s="1"/>
  <c r="Q131" s="1"/>
  <c r="AF130"/>
  <c r="X130"/>
  <c r="W130"/>
  <c r="V130"/>
  <c r="U130"/>
  <c r="T130"/>
  <c r="S130"/>
  <c r="X129"/>
  <c r="W129"/>
  <c r="V129"/>
  <c r="U129"/>
  <c r="T129"/>
  <c r="S129"/>
  <c r="AA129" s="1"/>
  <c r="P129"/>
  <c r="O129"/>
  <c r="N129"/>
  <c r="M129"/>
  <c r="I129"/>
  <c r="X128"/>
  <c r="W128"/>
  <c r="V128"/>
  <c r="U128"/>
  <c r="T128"/>
  <c r="S128"/>
  <c r="P128"/>
  <c r="O128"/>
  <c r="N128"/>
  <c r="M128"/>
  <c r="I128"/>
  <c r="J128" s="1"/>
  <c r="Q128" s="1"/>
  <c r="X127"/>
  <c r="W127"/>
  <c r="V127"/>
  <c r="U127"/>
  <c r="T127"/>
  <c r="S127"/>
  <c r="AA127" s="1"/>
  <c r="P127"/>
  <c r="O127"/>
  <c r="N127"/>
  <c r="M127"/>
  <c r="I127"/>
  <c r="AF126"/>
  <c r="X126"/>
  <c r="W126"/>
  <c r="V126"/>
  <c r="U126"/>
  <c r="T126"/>
  <c r="S126"/>
  <c r="AA126" s="1"/>
  <c r="X125"/>
  <c r="W125"/>
  <c r="V125"/>
  <c r="U125"/>
  <c r="T125"/>
  <c r="S125"/>
  <c r="AA125" s="1"/>
  <c r="P125"/>
  <c r="O125"/>
  <c r="N125"/>
  <c r="M125"/>
  <c r="I125"/>
  <c r="J125" s="1"/>
  <c r="X124"/>
  <c r="W124"/>
  <c r="V124"/>
  <c r="U124"/>
  <c r="T124"/>
  <c r="S124"/>
  <c r="P124"/>
  <c r="O124"/>
  <c r="N124"/>
  <c r="M124"/>
  <c r="J124"/>
  <c r="Q124" s="1"/>
  <c r="I124"/>
  <c r="X123"/>
  <c r="W123"/>
  <c r="V123"/>
  <c r="U123"/>
  <c r="T123"/>
  <c r="S123"/>
  <c r="P123"/>
  <c r="O123"/>
  <c r="N123"/>
  <c r="M123"/>
  <c r="I123"/>
  <c r="J123" s="1"/>
  <c r="Q123" s="1"/>
  <c r="AF122"/>
  <c r="X122"/>
  <c r="W122"/>
  <c r="V122"/>
  <c r="U122"/>
  <c r="T122"/>
  <c r="S122"/>
  <c r="X121"/>
  <c r="W121"/>
  <c r="V121"/>
  <c r="U121"/>
  <c r="T121"/>
  <c r="S121"/>
  <c r="P121"/>
  <c r="O121"/>
  <c r="N121"/>
  <c r="M121"/>
  <c r="J121"/>
  <c r="Q121" s="1"/>
  <c r="I121"/>
  <c r="X120"/>
  <c r="W120"/>
  <c r="V120"/>
  <c r="U120"/>
  <c r="T120"/>
  <c r="S120"/>
  <c r="P120"/>
  <c r="O120"/>
  <c r="N120"/>
  <c r="M120"/>
  <c r="I120"/>
  <c r="J120" s="1"/>
  <c r="Q120" s="1"/>
  <c r="X119"/>
  <c r="W119"/>
  <c r="V119"/>
  <c r="U119"/>
  <c r="T119"/>
  <c r="S119"/>
  <c r="AA119" s="1"/>
  <c r="P119"/>
  <c r="O119"/>
  <c r="N119"/>
  <c r="M119"/>
  <c r="I119"/>
  <c r="AF118"/>
  <c r="X118"/>
  <c r="W118"/>
  <c r="V118"/>
  <c r="U118"/>
  <c r="T118"/>
  <c r="S118"/>
  <c r="AA118" s="1"/>
  <c r="X117"/>
  <c r="W117"/>
  <c r="V117"/>
  <c r="U117"/>
  <c r="T117"/>
  <c r="S117"/>
  <c r="AA117" s="1"/>
  <c r="P117"/>
  <c r="O117"/>
  <c r="N117"/>
  <c r="M117"/>
  <c r="I117"/>
  <c r="J117" s="1"/>
  <c r="X116"/>
  <c r="W116"/>
  <c r="V116"/>
  <c r="U116"/>
  <c r="T116"/>
  <c r="S116"/>
  <c r="P116"/>
  <c r="O116"/>
  <c r="N116"/>
  <c r="M116"/>
  <c r="I116"/>
  <c r="X115"/>
  <c r="W115"/>
  <c r="V115"/>
  <c r="U115"/>
  <c r="T115"/>
  <c r="S115"/>
  <c r="AA115" s="1"/>
  <c r="P115"/>
  <c r="O115"/>
  <c r="N115"/>
  <c r="M115"/>
  <c r="AF115" s="1"/>
  <c r="X114"/>
  <c r="W114"/>
  <c r="V114"/>
  <c r="U114"/>
  <c r="T114"/>
  <c r="S114"/>
  <c r="AA114" s="1"/>
  <c r="P114"/>
  <c r="O114"/>
  <c r="N114"/>
  <c r="M114"/>
  <c r="I114"/>
  <c r="X113"/>
  <c r="W113"/>
  <c r="V113"/>
  <c r="U113"/>
  <c r="T113"/>
  <c r="S113"/>
  <c r="P113"/>
  <c r="O113"/>
  <c r="N113"/>
  <c r="M113"/>
  <c r="I113"/>
  <c r="J113" s="1"/>
  <c r="Q113" s="1"/>
  <c r="AF112"/>
  <c r="X112"/>
  <c r="W112"/>
  <c r="V112"/>
  <c r="U112"/>
  <c r="T112"/>
  <c r="S112"/>
  <c r="X111"/>
  <c r="W111"/>
  <c r="V111"/>
  <c r="U111"/>
  <c r="T111"/>
  <c r="S111"/>
  <c r="P111"/>
  <c r="O111"/>
  <c r="N111"/>
  <c r="M111"/>
  <c r="J111"/>
  <c r="Q111" s="1"/>
  <c r="I111"/>
  <c r="X110"/>
  <c r="W110"/>
  <c r="V110"/>
  <c r="U110"/>
  <c r="T110"/>
  <c r="S110"/>
  <c r="P110"/>
  <c r="O110"/>
  <c r="N110"/>
  <c r="M110"/>
  <c r="I110"/>
  <c r="J110" s="1"/>
  <c r="Q110" s="1"/>
  <c r="X109"/>
  <c r="W109"/>
  <c r="V109"/>
  <c r="U109"/>
  <c r="T109"/>
  <c r="S109"/>
  <c r="AA109" s="1"/>
  <c r="P109"/>
  <c r="O109"/>
  <c r="N109"/>
  <c r="M109"/>
  <c r="I109"/>
  <c r="J109" s="1"/>
  <c r="Q109" s="1"/>
  <c r="X108"/>
  <c r="W108"/>
  <c r="V108"/>
  <c r="U108"/>
  <c r="T108"/>
  <c r="S108"/>
  <c r="AA108" s="1"/>
  <c r="P108"/>
  <c r="O108"/>
  <c r="N108"/>
  <c r="M108"/>
  <c r="I108"/>
  <c r="J108" s="1"/>
  <c r="X107"/>
  <c r="W107"/>
  <c r="V107"/>
  <c r="U107"/>
  <c r="T107"/>
  <c r="S107"/>
  <c r="P107"/>
  <c r="O107"/>
  <c r="N107"/>
  <c r="M107"/>
  <c r="J107"/>
  <c r="Q107" s="1"/>
  <c r="I107"/>
  <c r="AF106"/>
  <c r="X106"/>
  <c r="W106"/>
  <c r="V106"/>
  <c r="U106"/>
  <c r="T106"/>
  <c r="S106"/>
  <c r="AA106" s="1"/>
  <c r="X105"/>
  <c r="W105"/>
  <c r="V105"/>
  <c r="U105"/>
  <c r="T105"/>
  <c r="S105"/>
  <c r="AA105" s="1"/>
  <c r="P105"/>
  <c r="O105"/>
  <c r="N105"/>
  <c r="M105"/>
  <c r="I105"/>
  <c r="J105" s="1"/>
  <c r="X104"/>
  <c r="W104"/>
  <c r="V104"/>
  <c r="U104"/>
  <c r="T104"/>
  <c r="S104"/>
  <c r="P104"/>
  <c r="O104"/>
  <c r="N104"/>
  <c r="M104"/>
  <c r="J104"/>
  <c r="Q104" s="1"/>
  <c r="I104"/>
  <c r="X103"/>
  <c r="W103"/>
  <c r="V103"/>
  <c r="U103"/>
  <c r="T103"/>
  <c r="S103"/>
  <c r="P103"/>
  <c r="O103"/>
  <c r="N103"/>
  <c r="M103"/>
  <c r="I103"/>
  <c r="J103" s="1"/>
  <c r="Q103" s="1"/>
  <c r="X102"/>
  <c r="W102"/>
  <c r="V102"/>
  <c r="U102"/>
  <c r="T102"/>
  <c r="S102"/>
  <c r="AA102" s="1"/>
  <c r="P102"/>
  <c r="O102"/>
  <c r="N102"/>
  <c r="M102"/>
  <c r="I102"/>
  <c r="J102" s="1"/>
  <c r="Q102" s="1"/>
  <c r="X101"/>
  <c r="W101"/>
  <c r="V101"/>
  <c r="U101"/>
  <c r="T101"/>
  <c r="S101"/>
  <c r="AA101" s="1"/>
  <c r="P101"/>
  <c r="O101"/>
  <c r="N101"/>
  <c r="M101"/>
  <c r="I101"/>
  <c r="J101" s="1"/>
  <c r="X100"/>
  <c r="W100"/>
  <c r="V100"/>
  <c r="U100"/>
  <c r="T100"/>
  <c r="S100"/>
  <c r="P100"/>
  <c r="O100"/>
  <c r="N100"/>
  <c r="M100"/>
  <c r="J100"/>
  <c r="Q100" s="1"/>
  <c r="I100"/>
  <c r="AF99"/>
  <c r="X99"/>
  <c r="W99"/>
  <c r="V99"/>
  <c r="U99"/>
  <c r="T99"/>
  <c r="S99"/>
  <c r="AA99" s="1"/>
  <c r="X98"/>
  <c r="W98"/>
  <c r="V98"/>
  <c r="U98"/>
  <c r="T98"/>
  <c r="S98"/>
  <c r="AA98" s="1"/>
  <c r="P98"/>
  <c r="O98"/>
  <c r="N98"/>
  <c r="M98"/>
  <c r="I98"/>
  <c r="J98" s="1"/>
  <c r="X97"/>
  <c r="W97"/>
  <c r="V97"/>
  <c r="U97"/>
  <c r="T97"/>
  <c r="S97"/>
  <c r="P97"/>
  <c r="O97"/>
  <c r="N97"/>
  <c r="M97"/>
  <c r="J97"/>
  <c r="Q97" s="1"/>
  <c r="I97"/>
  <c r="X96"/>
  <c r="W96"/>
  <c r="V96"/>
  <c r="U96"/>
  <c r="T96"/>
  <c r="S96"/>
  <c r="P96"/>
  <c r="O96"/>
  <c r="N96"/>
  <c r="M96"/>
  <c r="I96"/>
  <c r="J96" s="1"/>
  <c r="Q96" s="1"/>
  <c r="AF95"/>
  <c r="X95"/>
  <c r="W95"/>
  <c r="V95"/>
  <c r="U95"/>
  <c r="T95"/>
  <c r="S95"/>
  <c r="X94"/>
  <c r="W94"/>
  <c r="V94"/>
  <c r="U94"/>
  <c r="T94"/>
  <c r="S94"/>
  <c r="P94"/>
  <c r="O94"/>
  <c r="N94"/>
  <c r="M94"/>
  <c r="J94"/>
  <c r="Q94" s="1"/>
  <c r="I94"/>
  <c r="X93"/>
  <c r="W93"/>
  <c r="V93"/>
  <c r="U93"/>
  <c r="T93"/>
  <c r="S93"/>
  <c r="P93"/>
  <c r="O93"/>
  <c r="N93"/>
  <c r="M93"/>
  <c r="I93"/>
  <c r="J93" s="1"/>
  <c r="Q93" s="1"/>
  <c r="X92"/>
  <c r="W92"/>
  <c r="V92"/>
  <c r="U92"/>
  <c r="T92"/>
  <c r="S92"/>
  <c r="AA92" s="1"/>
  <c r="P92"/>
  <c r="O92"/>
  <c r="N92"/>
  <c r="M92"/>
  <c r="I92"/>
  <c r="J92" s="1"/>
  <c r="Q92" s="1"/>
  <c r="X91"/>
  <c r="W91"/>
  <c r="V91"/>
  <c r="U91"/>
  <c r="T91"/>
  <c r="S91"/>
  <c r="AA91" s="1"/>
  <c r="P91"/>
  <c r="O91"/>
  <c r="N91"/>
  <c r="M91"/>
  <c r="I91"/>
  <c r="J91" s="1"/>
  <c r="AF90"/>
  <c r="X90"/>
  <c r="W90"/>
  <c r="V90"/>
  <c r="U90"/>
  <c r="T90"/>
  <c r="S90"/>
  <c r="AA90" s="1"/>
  <c r="AF89"/>
  <c r="X89"/>
  <c r="W89"/>
  <c r="V89"/>
  <c r="U89"/>
  <c r="T89"/>
  <c r="S89"/>
  <c r="X88"/>
  <c r="W88"/>
  <c r="V88"/>
  <c r="U88"/>
  <c r="T88"/>
  <c r="S88"/>
  <c r="P88"/>
  <c r="O88"/>
  <c r="N88"/>
  <c r="M88"/>
  <c r="I88"/>
  <c r="J88" s="1"/>
  <c r="Q88" s="1"/>
  <c r="X87"/>
  <c r="W87"/>
  <c r="V87"/>
  <c r="U87"/>
  <c r="T87"/>
  <c r="S87"/>
  <c r="AA87" s="1"/>
  <c r="P87"/>
  <c r="O87"/>
  <c r="N87"/>
  <c r="M87"/>
  <c r="I87"/>
  <c r="J87" s="1"/>
  <c r="Q87" s="1"/>
  <c r="X86"/>
  <c r="W86"/>
  <c r="V86"/>
  <c r="U86"/>
  <c r="T86"/>
  <c r="S86"/>
  <c r="AA86" s="1"/>
  <c r="P86"/>
  <c r="O86"/>
  <c r="N86"/>
  <c r="M86"/>
  <c r="I86"/>
  <c r="J86" s="1"/>
  <c r="X85"/>
  <c r="W85"/>
  <c r="V85"/>
  <c r="U85"/>
  <c r="T85"/>
  <c r="S85"/>
  <c r="P85"/>
  <c r="O85"/>
  <c r="N85"/>
  <c r="M85"/>
  <c r="J85"/>
  <c r="Q85" s="1"/>
  <c r="I85"/>
  <c r="AF84"/>
  <c r="X84"/>
  <c r="W84"/>
  <c r="V84"/>
  <c r="U84"/>
  <c r="T84"/>
  <c r="S84"/>
  <c r="AA84" s="1"/>
  <c r="X83"/>
  <c r="W83"/>
  <c r="V83"/>
  <c r="U83"/>
  <c r="T83"/>
  <c r="S83"/>
  <c r="AA83" s="1"/>
  <c r="P83"/>
  <c r="O83"/>
  <c r="N83"/>
  <c r="M83"/>
  <c r="I83"/>
  <c r="J83" s="1"/>
  <c r="X82"/>
  <c r="W82"/>
  <c r="V82"/>
  <c r="U82"/>
  <c r="T82"/>
  <c r="S82"/>
  <c r="P82"/>
  <c r="O82"/>
  <c r="N82"/>
  <c r="M82"/>
  <c r="J82"/>
  <c r="Q82" s="1"/>
  <c r="I82"/>
  <c r="X81"/>
  <c r="W81"/>
  <c r="V81"/>
  <c r="U81"/>
  <c r="T81"/>
  <c r="S81"/>
  <c r="P81"/>
  <c r="O81"/>
  <c r="N81"/>
  <c r="M81"/>
  <c r="X80"/>
  <c r="W80"/>
  <c r="V80"/>
  <c r="U80"/>
  <c r="T80"/>
  <c r="S80"/>
  <c r="P80"/>
  <c r="O80"/>
  <c r="N80"/>
  <c r="M80"/>
  <c r="J80"/>
  <c r="Q80" s="1"/>
  <c r="I80"/>
  <c r="AF79"/>
  <c r="X79"/>
  <c r="W79"/>
  <c r="V79"/>
  <c r="U79"/>
  <c r="T79"/>
  <c r="S79"/>
  <c r="AA79" s="1"/>
  <c r="X78"/>
  <c r="W78"/>
  <c r="V78"/>
  <c r="U78"/>
  <c r="T78"/>
  <c r="S78"/>
  <c r="AA78" s="1"/>
  <c r="P78"/>
  <c r="O78"/>
  <c r="N78"/>
  <c r="M78"/>
  <c r="I78"/>
  <c r="J78" s="1"/>
  <c r="X77"/>
  <c r="W77"/>
  <c r="V77"/>
  <c r="U77"/>
  <c r="T77"/>
  <c r="S77"/>
  <c r="P77"/>
  <c r="O77"/>
  <c r="N77"/>
  <c r="M77"/>
  <c r="J77"/>
  <c r="Q77" s="1"/>
  <c r="I77"/>
  <c r="X76"/>
  <c r="W76"/>
  <c r="V76"/>
  <c r="U76"/>
  <c r="T76"/>
  <c r="S76"/>
  <c r="P76"/>
  <c r="O76"/>
  <c r="N76"/>
  <c r="M76"/>
  <c r="I76"/>
  <c r="J76" s="1"/>
  <c r="Q76" s="1"/>
  <c r="AF75"/>
  <c r="X75"/>
  <c r="W75"/>
  <c r="V75"/>
  <c r="U75"/>
  <c r="T75"/>
  <c r="S75"/>
  <c r="X74"/>
  <c r="W74"/>
  <c r="V74"/>
  <c r="U74"/>
  <c r="T74"/>
  <c r="S74"/>
  <c r="P74"/>
  <c r="O74"/>
  <c r="N74"/>
  <c r="M74"/>
  <c r="J74"/>
  <c r="Q74" s="1"/>
  <c r="I74"/>
  <c r="X73"/>
  <c r="W73"/>
  <c r="V73"/>
  <c r="U73"/>
  <c r="T73"/>
  <c r="S73"/>
  <c r="P73"/>
  <c r="O73"/>
  <c r="N73"/>
  <c r="M73"/>
  <c r="I73"/>
  <c r="J73" s="1"/>
  <c r="Q73" s="1"/>
  <c r="X72"/>
  <c r="W72"/>
  <c r="V72"/>
  <c r="U72"/>
  <c r="T72"/>
  <c r="S72"/>
  <c r="AA72" s="1"/>
  <c r="P72"/>
  <c r="O72"/>
  <c r="N72"/>
  <c r="M72"/>
  <c r="I72"/>
  <c r="J72" s="1"/>
  <c r="Q72" s="1"/>
  <c r="X71"/>
  <c r="W71"/>
  <c r="V71"/>
  <c r="U71"/>
  <c r="T71"/>
  <c r="S71"/>
  <c r="AA71" s="1"/>
  <c r="P71"/>
  <c r="O71"/>
  <c r="N71"/>
  <c r="M71"/>
  <c r="I71"/>
  <c r="J71" s="1"/>
  <c r="X70"/>
  <c r="W70"/>
  <c r="V70"/>
  <c r="U70"/>
  <c r="T70"/>
  <c r="S70"/>
  <c r="P70"/>
  <c r="O70"/>
  <c r="N70"/>
  <c r="M70"/>
  <c r="X69"/>
  <c r="W69"/>
  <c r="V69"/>
  <c r="U69"/>
  <c r="T69"/>
  <c r="S69"/>
  <c r="P69"/>
  <c r="O69"/>
  <c r="N69"/>
  <c r="M69"/>
  <c r="J69"/>
  <c r="Q69" s="1"/>
  <c r="I69"/>
  <c r="X68"/>
  <c r="W68"/>
  <c r="V68"/>
  <c r="U68"/>
  <c r="T68"/>
  <c r="S68"/>
  <c r="P68"/>
  <c r="O68"/>
  <c r="N68"/>
  <c r="M68"/>
  <c r="I68"/>
  <c r="J68" s="1"/>
  <c r="Q68" s="1"/>
  <c r="X67"/>
  <c r="W67"/>
  <c r="V67"/>
  <c r="U67"/>
  <c r="T67"/>
  <c r="S67"/>
  <c r="AA67" s="1"/>
  <c r="P67"/>
  <c r="O67"/>
  <c r="N67"/>
  <c r="M67"/>
  <c r="I67"/>
  <c r="J67" s="1"/>
  <c r="Q67" s="1"/>
  <c r="AF66"/>
  <c r="X66"/>
  <c r="W66"/>
  <c r="V66"/>
  <c r="U66"/>
  <c r="T66"/>
  <c r="S66"/>
  <c r="X65"/>
  <c r="W65"/>
  <c r="V65"/>
  <c r="U65"/>
  <c r="T65"/>
  <c r="S65"/>
  <c r="P65"/>
  <c r="O65"/>
  <c r="N65"/>
  <c r="M65"/>
  <c r="I65"/>
  <c r="X64"/>
  <c r="W64"/>
  <c r="V64"/>
  <c r="U64"/>
  <c r="T64"/>
  <c r="S64"/>
  <c r="AA64" s="1"/>
  <c r="P64"/>
  <c r="O64"/>
  <c r="N64"/>
  <c r="M64"/>
  <c r="I64"/>
  <c r="J64" s="1"/>
  <c r="Q64" s="1"/>
  <c r="X63"/>
  <c r="W63"/>
  <c r="V63"/>
  <c r="U63"/>
  <c r="T63"/>
  <c r="S63"/>
  <c r="AA63" s="1"/>
  <c r="P63"/>
  <c r="O63"/>
  <c r="N63"/>
  <c r="M63"/>
  <c r="I63"/>
  <c r="AF62"/>
  <c r="X62"/>
  <c r="W62"/>
  <c r="V62"/>
  <c r="U62"/>
  <c r="T62"/>
  <c r="S62"/>
  <c r="AA62" s="1"/>
  <c r="X61"/>
  <c r="W61"/>
  <c r="V61"/>
  <c r="U61"/>
  <c r="T61"/>
  <c r="S61"/>
  <c r="AA61" s="1"/>
  <c r="P61"/>
  <c r="O61"/>
  <c r="N61"/>
  <c r="M61"/>
  <c r="I61"/>
  <c r="J61" s="1"/>
  <c r="Q61" s="1"/>
  <c r="X60"/>
  <c r="W60"/>
  <c r="V60"/>
  <c r="U60"/>
  <c r="T60"/>
  <c r="S60"/>
  <c r="AA60" s="1"/>
  <c r="P60"/>
  <c r="O60"/>
  <c r="N60"/>
  <c r="M60"/>
  <c r="I60"/>
  <c r="X59"/>
  <c r="W59"/>
  <c r="V59"/>
  <c r="U59"/>
  <c r="T59"/>
  <c r="S59"/>
  <c r="P59"/>
  <c r="O59"/>
  <c r="N59"/>
  <c r="M59"/>
  <c r="J59"/>
  <c r="Q59" s="1"/>
  <c r="I59"/>
  <c r="AF58"/>
  <c r="X58"/>
  <c r="W58"/>
  <c r="V58"/>
  <c r="U58"/>
  <c r="T58"/>
  <c r="S58"/>
  <c r="AA58" s="1"/>
  <c r="X57"/>
  <c r="W57"/>
  <c r="V57"/>
  <c r="U57"/>
  <c r="T57"/>
  <c r="S57"/>
  <c r="AA57" s="1"/>
  <c r="P57"/>
  <c r="O57"/>
  <c r="N57"/>
  <c r="J57"/>
  <c r="I57"/>
  <c r="X56"/>
  <c r="W56"/>
  <c r="V56"/>
  <c r="U56"/>
  <c r="T56"/>
  <c r="S56"/>
  <c r="P56"/>
  <c r="O56"/>
  <c r="N56"/>
  <c r="M56"/>
  <c r="I56"/>
  <c r="X55"/>
  <c r="W55"/>
  <c r="V55"/>
  <c r="U55"/>
  <c r="T55"/>
  <c r="S55"/>
  <c r="AA55" s="1"/>
  <c r="P55"/>
  <c r="O55"/>
  <c r="N55"/>
  <c r="M55"/>
  <c r="I55"/>
  <c r="J55" s="1"/>
  <c r="Q55" s="1"/>
  <c r="X54"/>
  <c r="W54"/>
  <c r="V54"/>
  <c r="U54"/>
  <c r="T54"/>
  <c r="S54"/>
  <c r="AA54" s="1"/>
  <c r="P54"/>
  <c r="O54"/>
  <c r="N54"/>
  <c r="M54"/>
  <c r="I54"/>
  <c r="X53"/>
  <c r="W53"/>
  <c r="V53"/>
  <c r="U53"/>
  <c r="T53"/>
  <c r="S53"/>
  <c r="P53"/>
  <c r="O53"/>
  <c r="N53"/>
  <c r="M53"/>
  <c r="J53"/>
  <c r="Q53" s="1"/>
  <c r="I53"/>
  <c r="X52"/>
  <c r="W52"/>
  <c r="V52"/>
  <c r="U52"/>
  <c r="T52"/>
  <c r="S52"/>
  <c r="P52"/>
  <c r="O52"/>
  <c r="N52"/>
  <c r="M52"/>
  <c r="I52"/>
  <c r="X51"/>
  <c r="W51"/>
  <c r="V51"/>
  <c r="U51"/>
  <c r="T51"/>
  <c r="S51"/>
  <c r="AA51" s="1"/>
  <c r="P51"/>
  <c r="O51"/>
  <c r="N51"/>
  <c r="M51"/>
  <c r="I51"/>
  <c r="J51" s="1"/>
  <c r="Q51" s="1"/>
  <c r="X50"/>
  <c r="W50"/>
  <c r="V50"/>
  <c r="U50"/>
  <c r="T50"/>
  <c r="S50"/>
  <c r="AA50" s="1"/>
  <c r="P50"/>
  <c r="O50"/>
  <c r="N50"/>
  <c r="M50"/>
  <c r="I50"/>
  <c r="AF49"/>
  <c r="X49"/>
  <c r="W49"/>
  <c r="V49"/>
  <c r="U49"/>
  <c r="T49"/>
  <c r="S49"/>
  <c r="AA49" s="1"/>
  <c r="X48"/>
  <c r="W48"/>
  <c r="V48"/>
  <c r="U48"/>
  <c r="T48"/>
  <c r="S48"/>
  <c r="AA48" s="1"/>
  <c r="P48"/>
  <c r="O48"/>
  <c r="N48"/>
  <c r="M48"/>
  <c r="I48"/>
  <c r="J48" s="1"/>
  <c r="Q48" s="1"/>
  <c r="X47"/>
  <c r="W47"/>
  <c r="V47"/>
  <c r="U47"/>
  <c r="T47"/>
  <c r="S47"/>
  <c r="AA47" s="1"/>
  <c r="P47"/>
  <c r="O47"/>
  <c r="N47"/>
  <c r="M47"/>
  <c r="I47"/>
  <c r="X46"/>
  <c r="W46"/>
  <c r="V46"/>
  <c r="U46"/>
  <c r="T46"/>
  <c r="S46"/>
  <c r="P46"/>
  <c r="O46"/>
  <c r="N46"/>
  <c r="M46"/>
  <c r="J46"/>
  <c r="Q46" s="1"/>
  <c r="I46"/>
  <c r="AF45"/>
  <c r="X45"/>
  <c r="W45"/>
  <c r="V45"/>
  <c r="U45"/>
  <c r="T45"/>
  <c r="S45"/>
  <c r="AA45" s="1"/>
  <c r="X44"/>
  <c r="W44"/>
  <c r="V44"/>
  <c r="U44"/>
  <c r="T44"/>
  <c r="S44"/>
  <c r="AA44" s="1"/>
  <c r="P44"/>
  <c r="O44"/>
  <c r="N44"/>
  <c r="M44"/>
  <c r="I44"/>
  <c r="X43"/>
  <c r="W43"/>
  <c r="V43"/>
  <c r="U43"/>
  <c r="T43"/>
  <c r="S43"/>
  <c r="X42"/>
  <c r="W42"/>
  <c r="V42"/>
  <c r="U42"/>
  <c r="T42"/>
  <c r="S42"/>
  <c r="P42"/>
  <c r="O42"/>
  <c r="N42"/>
  <c r="M42"/>
  <c r="I42"/>
  <c r="AF41"/>
  <c r="X41"/>
  <c r="W41"/>
  <c r="V41"/>
  <c r="U41"/>
  <c r="T41"/>
  <c r="S41"/>
  <c r="X40"/>
  <c r="W40"/>
  <c r="V40"/>
  <c r="U40"/>
  <c r="T40"/>
  <c r="S40"/>
  <c r="P40"/>
  <c r="O40"/>
  <c r="N40"/>
  <c r="M40"/>
  <c r="J40"/>
  <c r="Q40" s="1"/>
  <c r="I40"/>
  <c r="X39"/>
  <c r="W39"/>
  <c r="V39"/>
  <c r="U39"/>
  <c r="T39"/>
  <c r="S39"/>
  <c r="P39"/>
  <c r="O39"/>
  <c r="N39"/>
  <c r="M39"/>
  <c r="I39"/>
  <c r="X38"/>
  <c r="W38"/>
  <c r="V38"/>
  <c r="U38"/>
  <c r="T38"/>
  <c r="S38"/>
  <c r="AA38" s="1"/>
  <c r="P38"/>
  <c r="O38"/>
  <c r="N38"/>
  <c r="M38"/>
  <c r="I38"/>
  <c r="J38" s="1"/>
  <c r="Q38" s="1"/>
  <c r="X37"/>
  <c r="W37"/>
  <c r="V37"/>
  <c r="U37"/>
  <c r="T37"/>
  <c r="S37"/>
  <c r="AA37" s="1"/>
  <c r="P37"/>
  <c r="O37"/>
  <c r="N37"/>
  <c r="M37"/>
  <c r="I37"/>
  <c r="X36"/>
  <c r="W36"/>
  <c r="V36"/>
  <c r="U36"/>
  <c r="T36"/>
  <c r="S36"/>
  <c r="P36"/>
  <c r="O36"/>
  <c r="N36"/>
  <c r="M36"/>
  <c r="X35"/>
  <c r="W35"/>
  <c r="V35"/>
  <c r="U35"/>
  <c r="T35"/>
  <c r="S35"/>
  <c r="P35"/>
  <c r="O35"/>
  <c r="N35"/>
  <c r="M35"/>
  <c r="J35"/>
  <c r="Q35" s="1"/>
  <c r="I35"/>
  <c r="X34"/>
  <c r="W34"/>
  <c r="V34"/>
  <c r="U34"/>
  <c r="T34"/>
  <c r="S34"/>
  <c r="P34"/>
  <c r="O34"/>
  <c r="N34"/>
  <c r="M34"/>
  <c r="I34"/>
  <c r="X33"/>
  <c r="W33"/>
  <c r="V33"/>
  <c r="U33"/>
  <c r="T33"/>
  <c r="S33"/>
  <c r="AA33" s="1"/>
  <c r="P33"/>
  <c r="O33"/>
  <c r="N33"/>
  <c r="M33"/>
  <c r="I33"/>
  <c r="J33" s="1"/>
  <c r="Q33" s="1"/>
  <c r="X32"/>
  <c r="W32"/>
  <c r="V32"/>
  <c r="U32"/>
  <c r="T32"/>
  <c r="S32"/>
  <c r="AA32" s="1"/>
  <c r="P32"/>
  <c r="O32"/>
  <c r="N32"/>
  <c r="M32"/>
  <c r="I32"/>
  <c r="AF31"/>
  <c r="X31"/>
  <c r="W31"/>
  <c r="V31"/>
  <c r="U31"/>
  <c r="T31"/>
  <c r="S31"/>
  <c r="AA31" s="1"/>
  <c r="X30"/>
  <c r="W30"/>
  <c r="V30"/>
  <c r="U30"/>
  <c r="T30"/>
  <c r="S30"/>
  <c r="AA30" s="1"/>
  <c r="P30"/>
  <c r="O30"/>
  <c r="N30"/>
  <c r="M30"/>
  <c r="I30"/>
  <c r="J30" s="1"/>
  <c r="Q30" s="1"/>
  <c r="X29"/>
  <c r="W29"/>
  <c r="V29"/>
  <c r="U29"/>
  <c r="T29"/>
  <c r="S29"/>
  <c r="AA29" s="1"/>
  <c r="P29"/>
  <c r="O29"/>
  <c r="N29"/>
  <c r="M29"/>
  <c r="I29"/>
  <c r="X28"/>
  <c r="W28"/>
  <c r="V28"/>
  <c r="U28"/>
  <c r="T28"/>
  <c r="S28"/>
  <c r="P28"/>
  <c r="O28"/>
  <c r="N28"/>
  <c r="M28"/>
  <c r="J28"/>
  <c r="Q28" s="1"/>
  <c r="I28"/>
  <c r="X27"/>
  <c r="W27"/>
  <c r="V27"/>
  <c r="U27"/>
  <c r="T27"/>
  <c r="S27"/>
  <c r="P27"/>
  <c r="O27"/>
  <c r="N27"/>
  <c r="M27"/>
  <c r="I27"/>
  <c r="AF26"/>
  <c r="X26"/>
  <c r="W26"/>
  <c r="V26"/>
  <c r="U26"/>
  <c r="T26"/>
  <c r="S26"/>
  <c r="X25"/>
  <c r="W25"/>
  <c r="V25"/>
  <c r="U25"/>
  <c r="T25"/>
  <c r="S25"/>
  <c r="P25"/>
  <c r="O25"/>
  <c r="N25"/>
  <c r="M25"/>
  <c r="J25"/>
  <c r="Q25" s="1"/>
  <c r="I25"/>
  <c r="X24"/>
  <c r="W24"/>
  <c r="V24"/>
  <c r="U24"/>
  <c r="S24"/>
  <c r="AA24" s="1"/>
  <c r="P24"/>
  <c r="O24"/>
  <c r="N24"/>
  <c r="M24"/>
  <c r="I24"/>
  <c r="J24" s="1"/>
  <c r="X23"/>
  <c r="W23"/>
  <c r="V23"/>
  <c r="U23"/>
  <c r="T23"/>
  <c r="S23"/>
  <c r="AA23" s="1"/>
  <c r="P23"/>
  <c r="O23"/>
  <c r="N23"/>
  <c r="J23"/>
  <c r="I23"/>
  <c r="X22"/>
  <c r="W22"/>
  <c r="V22"/>
  <c r="U22"/>
  <c r="T22"/>
  <c r="S22"/>
  <c r="P22"/>
  <c r="O22"/>
  <c r="N22"/>
  <c r="M22"/>
  <c r="I22"/>
  <c r="X21"/>
  <c r="W21"/>
  <c r="V21"/>
  <c r="U21"/>
  <c r="T21"/>
  <c r="S21"/>
  <c r="AA21" s="1"/>
  <c r="P21"/>
  <c r="O21"/>
  <c r="N21"/>
  <c r="M21"/>
  <c r="I21"/>
  <c r="J21" s="1"/>
  <c r="Q21" s="1"/>
  <c r="X20"/>
  <c r="W20"/>
  <c r="V20"/>
  <c r="U20"/>
  <c r="T20"/>
  <c r="S20"/>
  <c r="AA20" s="1"/>
  <c r="P20"/>
  <c r="O20"/>
  <c r="N20"/>
  <c r="M20"/>
  <c r="I20"/>
  <c r="X19"/>
  <c r="W19"/>
  <c r="V19"/>
  <c r="U19"/>
  <c r="T19"/>
  <c r="S19"/>
  <c r="P19"/>
  <c r="O19"/>
  <c r="N19"/>
  <c r="M19"/>
  <c r="J19"/>
  <c r="Q19" s="1"/>
  <c r="I19"/>
  <c r="X18"/>
  <c r="W18"/>
  <c r="V18"/>
  <c r="U18"/>
  <c r="T18"/>
  <c r="S18"/>
  <c r="P18"/>
  <c r="O18"/>
  <c r="N18"/>
  <c r="M18"/>
  <c r="I18"/>
  <c r="AF17"/>
  <c r="X17"/>
  <c r="W17"/>
  <c r="V17"/>
  <c r="U17"/>
  <c r="T17"/>
  <c r="S17"/>
  <c r="X16"/>
  <c r="W16"/>
  <c r="V16"/>
  <c r="U16"/>
  <c r="T16"/>
  <c r="S16"/>
  <c r="P16"/>
  <c r="O16"/>
  <c r="N16"/>
  <c r="M16"/>
  <c r="J16"/>
  <c r="Q16" s="1"/>
  <c r="I16"/>
  <c r="X15"/>
  <c r="W15"/>
  <c r="V15"/>
  <c r="U15"/>
  <c r="T15"/>
  <c r="S15"/>
  <c r="P15"/>
  <c r="O15"/>
  <c r="N15"/>
  <c r="M15"/>
  <c r="I15"/>
  <c r="X14"/>
  <c r="W14"/>
  <c r="V14"/>
  <c r="U14"/>
  <c r="T14"/>
  <c r="S14"/>
  <c r="AA14" s="1"/>
  <c r="P14"/>
  <c r="O14"/>
  <c r="N14"/>
  <c r="M14"/>
  <c r="I14"/>
  <c r="J14" s="1"/>
  <c r="Q14" s="1"/>
  <c r="AF13"/>
  <c r="X13"/>
  <c r="W13"/>
  <c r="V13"/>
  <c r="U13"/>
  <c r="T13"/>
  <c r="S13"/>
  <c r="X12"/>
  <c r="W12"/>
  <c r="V12"/>
  <c r="U12"/>
  <c r="T12"/>
  <c r="S12"/>
  <c r="P12"/>
  <c r="O12"/>
  <c r="N12"/>
  <c r="M12"/>
  <c r="I12"/>
  <c r="X11"/>
  <c r="W11"/>
  <c r="V11"/>
  <c r="U11"/>
  <c r="T11"/>
  <c r="S11"/>
  <c r="P11"/>
  <c r="O11"/>
  <c r="N11"/>
  <c r="M11"/>
  <c r="I11"/>
  <c r="J11" s="1"/>
  <c r="Q11" s="1"/>
  <c r="G142" i="33"/>
  <c r="D135"/>
  <c r="K134"/>
  <c r="J134"/>
  <c r="I134"/>
  <c r="H134"/>
  <c r="G134"/>
  <c r="F134"/>
  <c r="N134" s="1"/>
  <c r="K133"/>
  <c r="J133"/>
  <c r="I133"/>
  <c r="H133"/>
  <c r="G133"/>
  <c r="F133"/>
  <c r="N133" s="1"/>
  <c r="K132"/>
  <c r="J132"/>
  <c r="I132"/>
  <c r="H132"/>
  <c r="G132"/>
  <c r="F132"/>
  <c r="N132" s="1"/>
  <c r="K131"/>
  <c r="J131"/>
  <c r="I131"/>
  <c r="H131"/>
  <c r="G131"/>
  <c r="F131"/>
  <c r="N131" s="1"/>
  <c r="K130"/>
  <c r="J130"/>
  <c r="I130"/>
  <c r="H130"/>
  <c r="G130"/>
  <c r="F130"/>
  <c r="N130" s="1"/>
  <c r="K129"/>
  <c r="J129"/>
  <c r="I129"/>
  <c r="H129"/>
  <c r="G129"/>
  <c r="F129"/>
  <c r="N129" s="1"/>
  <c r="K128"/>
  <c r="J128"/>
  <c r="I128"/>
  <c r="H128"/>
  <c r="G128"/>
  <c r="F128"/>
  <c r="N128" s="1"/>
  <c r="K127"/>
  <c r="J127"/>
  <c r="I127"/>
  <c r="H127"/>
  <c r="G127"/>
  <c r="F127"/>
  <c r="N127" s="1"/>
  <c r="K126"/>
  <c r="J126"/>
  <c r="I126"/>
  <c r="H126"/>
  <c r="G126"/>
  <c r="F126"/>
  <c r="N126" s="1"/>
  <c r="K125"/>
  <c r="J125"/>
  <c r="I125"/>
  <c r="H125"/>
  <c r="G125"/>
  <c r="F125"/>
  <c r="N125" s="1"/>
  <c r="K124"/>
  <c r="J124"/>
  <c r="I124"/>
  <c r="H124"/>
  <c r="G124"/>
  <c r="F124"/>
  <c r="N124" s="1"/>
  <c r="K123"/>
  <c r="J123"/>
  <c r="I123"/>
  <c r="H123"/>
  <c r="G123"/>
  <c r="F123"/>
  <c r="N123" s="1"/>
  <c r="K122"/>
  <c r="J122"/>
  <c r="I122"/>
  <c r="H122"/>
  <c r="G122"/>
  <c r="F122"/>
  <c r="N122" s="1"/>
  <c r="K121"/>
  <c r="J121"/>
  <c r="I121"/>
  <c r="H121"/>
  <c r="G121"/>
  <c r="F121"/>
  <c r="N121" s="1"/>
  <c r="K120"/>
  <c r="J120"/>
  <c r="I120"/>
  <c r="H120"/>
  <c r="G120"/>
  <c r="F120"/>
  <c r="N120" s="1"/>
  <c r="K119"/>
  <c r="J119"/>
  <c r="I119"/>
  <c r="H119"/>
  <c r="G119"/>
  <c r="F119"/>
  <c r="N119" s="1"/>
  <c r="K118"/>
  <c r="J118"/>
  <c r="I118"/>
  <c r="H118"/>
  <c r="G118"/>
  <c r="F118"/>
  <c r="N118" s="1"/>
  <c r="K117"/>
  <c r="J117"/>
  <c r="I117"/>
  <c r="H117"/>
  <c r="G117"/>
  <c r="F117"/>
  <c r="N117" s="1"/>
  <c r="K116"/>
  <c r="J116"/>
  <c r="I116"/>
  <c r="H116"/>
  <c r="G116"/>
  <c r="F116"/>
  <c r="N116" s="1"/>
  <c r="K115"/>
  <c r="J115"/>
  <c r="I115"/>
  <c r="H115"/>
  <c r="G115"/>
  <c r="F115"/>
  <c r="N115" s="1"/>
  <c r="K114"/>
  <c r="J114"/>
  <c r="I114"/>
  <c r="H114"/>
  <c r="G114"/>
  <c r="F114"/>
  <c r="N114" s="1"/>
  <c r="K113"/>
  <c r="J113"/>
  <c r="I113"/>
  <c r="H113"/>
  <c r="G113"/>
  <c r="F113"/>
  <c r="N113" s="1"/>
  <c r="K112"/>
  <c r="J112"/>
  <c r="I112"/>
  <c r="H112"/>
  <c r="G112"/>
  <c r="F112"/>
  <c r="N112" s="1"/>
  <c r="K111"/>
  <c r="J111"/>
  <c r="I111"/>
  <c r="H111"/>
  <c r="G111"/>
  <c r="F111"/>
  <c r="N111" s="1"/>
  <c r="K110"/>
  <c r="J110"/>
  <c r="I110"/>
  <c r="H110"/>
  <c r="G110"/>
  <c r="F110"/>
  <c r="N110" s="1"/>
  <c r="K109"/>
  <c r="J109"/>
  <c r="I109"/>
  <c r="H109"/>
  <c r="G109"/>
  <c r="F109"/>
  <c r="N109" s="1"/>
  <c r="K108"/>
  <c r="J108"/>
  <c r="I108"/>
  <c r="H108"/>
  <c r="G108"/>
  <c r="F108"/>
  <c r="N108" s="1"/>
  <c r="K107"/>
  <c r="J107"/>
  <c r="I107"/>
  <c r="H107"/>
  <c r="G107"/>
  <c r="F107"/>
  <c r="N107" s="1"/>
  <c r="K106"/>
  <c r="J106"/>
  <c r="I106"/>
  <c r="H106"/>
  <c r="G106"/>
  <c r="F106"/>
  <c r="N106" s="1"/>
  <c r="K105"/>
  <c r="J105"/>
  <c r="I105"/>
  <c r="H105"/>
  <c r="G105"/>
  <c r="F105"/>
  <c r="N105" s="1"/>
  <c r="K104"/>
  <c r="J104"/>
  <c r="I104"/>
  <c r="H104"/>
  <c r="G104"/>
  <c r="F104"/>
  <c r="N104" s="1"/>
  <c r="K103"/>
  <c r="J103"/>
  <c r="I103"/>
  <c r="H103"/>
  <c r="G103"/>
  <c r="F103"/>
  <c r="N103" s="1"/>
  <c r="K102"/>
  <c r="J102"/>
  <c r="I102"/>
  <c r="H102"/>
  <c r="G102"/>
  <c r="F102"/>
  <c r="N102" s="1"/>
  <c r="K101"/>
  <c r="J101"/>
  <c r="I101"/>
  <c r="H101"/>
  <c r="G101"/>
  <c r="F101"/>
  <c r="N101" s="1"/>
  <c r="K100"/>
  <c r="J100"/>
  <c r="I100"/>
  <c r="H100"/>
  <c r="G100"/>
  <c r="F100"/>
  <c r="N100" s="1"/>
  <c r="K99"/>
  <c r="J99"/>
  <c r="I99"/>
  <c r="H99"/>
  <c r="G99"/>
  <c r="F99"/>
  <c r="N99" s="1"/>
  <c r="K98"/>
  <c r="J98"/>
  <c r="I98"/>
  <c r="H98"/>
  <c r="G98"/>
  <c r="F98"/>
  <c r="N98" s="1"/>
  <c r="K97"/>
  <c r="J97"/>
  <c r="I97"/>
  <c r="H97"/>
  <c r="G97"/>
  <c r="F97"/>
  <c r="N97" s="1"/>
  <c r="K96"/>
  <c r="J96"/>
  <c r="I96"/>
  <c r="H96"/>
  <c r="G96"/>
  <c r="F96"/>
  <c r="N96" s="1"/>
  <c r="K95"/>
  <c r="J95"/>
  <c r="I95"/>
  <c r="H95"/>
  <c r="G95"/>
  <c r="F95"/>
  <c r="N95" s="1"/>
  <c r="K94"/>
  <c r="J94"/>
  <c r="I94"/>
  <c r="H94"/>
  <c r="G94"/>
  <c r="F94"/>
  <c r="N94" s="1"/>
  <c r="K93"/>
  <c r="J93"/>
  <c r="I93"/>
  <c r="H93"/>
  <c r="G93"/>
  <c r="F93"/>
  <c r="N93" s="1"/>
  <c r="K92"/>
  <c r="J92"/>
  <c r="I92"/>
  <c r="H92"/>
  <c r="G92"/>
  <c r="F92"/>
  <c r="N92" s="1"/>
  <c r="K91"/>
  <c r="J91"/>
  <c r="I91"/>
  <c r="H91"/>
  <c r="G91"/>
  <c r="F91"/>
  <c r="N91" s="1"/>
  <c r="K90"/>
  <c r="J90"/>
  <c r="I90"/>
  <c r="H90"/>
  <c r="G90"/>
  <c r="F90"/>
  <c r="N90" s="1"/>
  <c r="K89"/>
  <c r="J89"/>
  <c r="I89"/>
  <c r="H89"/>
  <c r="G89"/>
  <c r="F89"/>
  <c r="N89" s="1"/>
  <c r="K88"/>
  <c r="J88"/>
  <c r="I88"/>
  <c r="H88"/>
  <c r="G88"/>
  <c r="F88"/>
  <c r="N88" s="1"/>
  <c r="K87"/>
  <c r="J87"/>
  <c r="I87"/>
  <c r="H87"/>
  <c r="G87"/>
  <c r="F87"/>
  <c r="N87" s="1"/>
  <c r="K86"/>
  <c r="J86"/>
  <c r="I86"/>
  <c r="H86"/>
  <c r="G86"/>
  <c r="F86"/>
  <c r="N86" s="1"/>
  <c r="K85"/>
  <c r="J85"/>
  <c r="I85"/>
  <c r="H85"/>
  <c r="G85"/>
  <c r="F85"/>
  <c r="N85" s="1"/>
  <c r="K84"/>
  <c r="J84"/>
  <c r="I84"/>
  <c r="H84"/>
  <c r="G84"/>
  <c r="F84"/>
  <c r="N84" s="1"/>
  <c r="K83"/>
  <c r="J83"/>
  <c r="I83"/>
  <c r="H83"/>
  <c r="G83"/>
  <c r="F83"/>
  <c r="N83" s="1"/>
  <c r="K82"/>
  <c r="J82"/>
  <c r="I82"/>
  <c r="H82"/>
  <c r="G82"/>
  <c r="F82"/>
  <c r="N82" s="1"/>
  <c r="K81"/>
  <c r="J81"/>
  <c r="I81"/>
  <c r="H81"/>
  <c r="G81"/>
  <c r="F81"/>
  <c r="N81" s="1"/>
  <c r="K80"/>
  <c r="J80"/>
  <c r="I80"/>
  <c r="H80"/>
  <c r="G80"/>
  <c r="F80"/>
  <c r="N80" s="1"/>
  <c r="K79"/>
  <c r="J79"/>
  <c r="I79"/>
  <c r="H79"/>
  <c r="G79"/>
  <c r="F79"/>
  <c r="N79" s="1"/>
  <c r="K78"/>
  <c r="J78"/>
  <c r="I78"/>
  <c r="H78"/>
  <c r="G78"/>
  <c r="F78"/>
  <c r="N78" s="1"/>
  <c r="K77"/>
  <c r="J77"/>
  <c r="I77"/>
  <c r="H77"/>
  <c r="G77"/>
  <c r="F77"/>
  <c r="N77" s="1"/>
  <c r="K76"/>
  <c r="J76"/>
  <c r="I76"/>
  <c r="H76"/>
  <c r="G76"/>
  <c r="F76"/>
  <c r="N76" s="1"/>
  <c r="K75"/>
  <c r="J75"/>
  <c r="I75"/>
  <c r="H75"/>
  <c r="G75"/>
  <c r="F75"/>
  <c r="N75" s="1"/>
  <c r="K74"/>
  <c r="J74"/>
  <c r="I74"/>
  <c r="H74"/>
  <c r="G74"/>
  <c r="F74"/>
  <c r="N74" s="1"/>
  <c r="K73"/>
  <c r="J73"/>
  <c r="I73"/>
  <c r="H73"/>
  <c r="G73"/>
  <c r="F73"/>
  <c r="N73" s="1"/>
  <c r="K72"/>
  <c r="J72"/>
  <c r="I72"/>
  <c r="H72"/>
  <c r="G72"/>
  <c r="F72"/>
  <c r="N72" s="1"/>
  <c r="K71"/>
  <c r="J71"/>
  <c r="I71"/>
  <c r="H71"/>
  <c r="G71"/>
  <c r="F71"/>
  <c r="N71" s="1"/>
  <c r="K70"/>
  <c r="J70"/>
  <c r="I70"/>
  <c r="H70"/>
  <c r="G70"/>
  <c r="F70"/>
  <c r="N70" s="1"/>
  <c r="K69"/>
  <c r="J69"/>
  <c r="I69"/>
  <c r="H69"/>
  <c r="G69"/>
  <c r="F69"/>
  <c r="N69" s="1"/>
  <c r="K68"/>
  <c r="J68"/>
  <c r="I68"/>
  <c r="H68"/>
  <c r="G68"/>
  <c r="F68"/>
  <c r="N68" s="1"/>
  <c r="K67"/>
  <c r="J67"/>
  <c r="I67"/>
  <c r="H67"/>
  <c r="G67"/>
  <c r="F67"/>
  <c r="N67" s="1"/>
  <c r="K66"/>
  <c r="J66"/>
  <c r="I66"/>
  <c r="H66"/>
  <c r="G66"/>
  <c r="F66"/>
  <c r="N66" s="1"/>
  <c r="K65"/>
  <c r="J65"/>
  <c r="I65"/>
  <c r="H65"/>
  <c r="G65"/>
  <c r="F65"/>
  <c r="N65" s="1"/>
  <c r="K64"/>
  <c r="J64"/>
  <c r="I64"/>
  <c r="H64"/>
  <c r="G64"/>
  <c r="F64"/>
  <c r="N64" s="1"/>
  <c r="K63"/>
  <c r="J63"/>
  <c r="I63"/>
  <c r="H63"/>
  <c r="G63"/>
  <c r="F63"/>
  <c r="N63" s="1"/>
  <c r="K62"/>
  <c r="J62"/>
  <c r="I62"/>
  <c r="H62"/>
  <c r="G62"/>
  <c r="F62"/>
  <c r="N62" s="1"/>
  <c r="K61"/>
  <c r="J61"/>
  <c r="I61"/>
  <c r="H61"/>
  <c r="G61"/>
  <c r="F61"/>
  <c r="N61" s="1"/>
  <c r="K60"/>
  <c r="J60"/>
  <c r="I60"/>
  <c r="H60"/>
  <c r="G60"/>
  <c r="F60"/>
  <c r="N60" s="1"/>
  <c r="K59"/>
  <c r="J59"/>
  <c r="I59"/>
  <c r="H59"/>
  <c r="G59"/>
  <c r="F59"/>
  <c r="N59" s="1"/>
  <c r="K58"/>
  <c r="J58"/>
  <c r="I58"/>
  <c r="H58"/>
  <c r="G58"/>
  <c r="F58"/>
  <c r="N58" s="1"/>
  <c r="K57"/>
  <c r="J57"/>
  <c r="I57"/>
  <c r="H57"/>
  <c r="G57"/>
  <c r="F57"/>
  <c r="N57" s="1"/>
  <c r="K56"/>
  <c r="J56"/>
  <c r="I56"/>
  <c r="H56"/>
  <c r="G56"/>
  <c r="F56"/>
  <c r="N56" s="1"/>
  <c r="K55"/>
  <c r="J55"/>
  <c r="I55"/>
  <c r="H55"/>
  <c r="G55"/>
  <c r="F55"/>
  <c r="N55" s="1"/>
  <c r="K54"/>
  <c r="J54"/>
  <c r="I54"/>
  <c r="H54"/>
  <c r="G54"/>
  <c r="F54"/>
  <c r="K53"/>
  <c r="J53"/>
  <c r="I53"/>
  <c r="H53"/>
  <c r="G53"/>
  <c r="F53"/>
  <c r="N53" s="1"/>
  <c r="K52"/>
  <c r="J52"/>
  <c r="I52"/>
  <c r="H52"/>
  <c r="G52"/>
  <c r="F52"/>
  <c r="N52" s="1"/>
  <c r="Q52" s="1"/>
  <c r="K51"/>
  <c r="J51"/>
  <c r="I51"/>
  <c r="H51"/>
  <c r="G51"/>
  <c r="F51"/>
  <c r="N51" s="1"/>
  <c r="K50"/>
  <c r="J50"/>
  <c r="I50"/>
  <c r="H50"/>
  <c r="G50"/>
  <c r="F50"/>
  <c r="K49"/>
  <c r="J49"/>
  <c r="I49"/>
  <c r="H49"/>
  <c r="G49"/>
  <c r="F49"/>
  <c r="N49" s="1"/>
  <c r="K48"/>
  <c r="J48"/>
  <c r="I48"/>
  <c r="H48"/>
  <c r="G48"/>
  <c r="F48"/>
  <c r="N48" s="1"/>
  <c r="Q48" s="1"/>
  <c r="K47"/>
  <c r="J47"/>
  <c r="I47"/>
  <c r="H47"/>
  <c r="G47"/>
  <c r="F47"/>
  <c r="N47" s="1"/>
  <c r="K46"/>
  <c r="J46"/>
  <c r="I46"/>
  <c r="H46"/>
  <c r="G46"/>
  <c r="F46"/>
  <c r="K45"/>
  <c r="J45"/>
  <c r="I45"/>
  <c r="H45"/>
  <c r="G45"/>
  <c r="F45"/>
  <c r="N45" s="1"/>
  <c r="K44"/>
  <c r="J44"/>
  <c r="I44"/>
  <c r="H44"/>
  <c r="G44"/>
  <c r="F44"/>
  <c r="N44" s="1"/>
  <c r="Q44" s="1"/>
  <c r="K43"/>
  <c r="J43"/>
  <c r="I43"/>
  <c r="H43"/>
  <c r="G43"/>
  <c r="F43"/>
  <c r="N43" s="1"/>
  <c r="K42"/>
  <c r="J42"/>
  <c r="I42"/>
  <c r="H42"/>
  <c r="G42"/>
  <c r="F42"/>
  <c r="K41"/>
  <c r="J41"/>
  <c r="I41"/>
  <c r="H41"/>
  <c r="G41"/>
  <c r="F41"/>
  <c r="N41" s="1"/>
  <c r="K40"/>
  <c r="J40"/>
  <c r="I40"/>
  <c r="H40"/>
  <c r="G40"/>
  <c r="F40"/>
  <c r="N40" s="1"/>
  <c r="Q40" s="1"/>
  <c r="K39"/>
  <c r="J39"/>
  <c r="I39"/>
  <c r="H39"/>
  <c r="G39"/>
  <c r="F39"/>
  <c r="N39" s="1"/>
  <c r="K38"/>
  <c r="J38"/>
  <c r="I38"/>
  <c r="H38"/>
  <c r="G38"/>
  <c r="F38"/>
  <c r="K37"/>
  <c r="J37"/>
  <c r="I37"/>
  <c r="H37"/>
  <c r="G37"/>
  <c r="F37"/>
  <c r="N37" s="1"/>
  <c r="K36"/>
  <c r="J36"/>
  <c r="I36"/>
  <c r="H36"/>
  <c r="G36"/>
  <c r="F36"/>
  <c r="N36" s="1"/>
  <c r="Q36" s="1"/>
  <c r="K35"/>
  <c r="J35"/>
  <c r="I35"/>
  <c r="H35"/>
  <c r="G35"/>
  <c r="F35"/>
  <c r="N35" s="1"/>
  <c r="K34"/>
  <c r="J34"/>
  <c r="I34"/>
  <c r="H34"/>
  <c r="G34"/>
  <c r="F34"/>
  <c r="N34" s="1"/>
  <c r="K33"/>
  <c r="J33"/>
  <c r="I33"/>
  <c r="H33"/>
  <c r="G33"/>
  <c r="F33"/>
  <c r="N33" s="1"/>
  <c r="K32"/>
  <c r="J32"/>
  <c r="I32"/>
  <c r="H32"/>
  <c r="G32"/>
  <c r="F32"/>
  <c r="N32" s="1"/>
  <c r="K31"/>
  <c r="J31"/>
  <c r="I31"/>
  <c r="H31"/>
  <c r="G31"/>
  <c r="F31"/>
  <c r="N31" s="1"/>
  <c r="K30"/>
  <c r="J30"/>
  <c r="I30"/>
  <c r="H30"/>
  <c r="G30"/>
  <c r="F30"/>
  <c r="N30" s="1"/>
  <c r="K29"/>
  <c r="J29"/>
  <c r="I29"/>
  <c r="H29"/>
  <c r="G29"/>
  <c r="F29"/>
  <c r="N29" s="1"/>
  <c r="K28"/>
  <c r="J28"/>
  <c r="I28"/>
  <c r="H28"/>
  <c r="G28"/>
  <c r="F28"/>
  <c r="N28" s="1"/>
  <c r="K27"/>
  <c r="J27"/>
  <c r="I27"/>
  <c r="H27"/>
  <c r="G27"/>
  <c r="F27"/>
  <c r="N27" s="1"/>
  <c r="K26"/>
  <c r="J26"/>
  <c r="I26"/>
  <c r="H26"/>
  <c r="G26"/>
  <c r="F26"/>
  <c r="N26" s="1"/>
  <c r="K25"/>
  <c r="J25"/>
  <c r="I25"/>
  <c r="H25"/>
  <c r="G25"/>
  <c r="F25"/>
  <c r="N25" s="1"/>
  <c r="K24"/>
  <c r="J24"/>
  <c r="I24"/>
  <c r="H24"/>
  <c r="G24"/>
  <c r="F24"/>
  <c r="N24" s="1"/>
  <c r="K23"/>
  <c r="J23"/>
  <c r="I23"/>
  <c r="H23"/>
  <c r="G23"/>
  <c r="F23"/>
  <c r="N23" s="1"/>
  <c r="K22"/>
  <c r="J22"/>
  <c r="I22"/>
  <c r="H22"/>
  <c r="G22"/>
  <c r="F22"/>
  <c r="N22" s="1"/>
  <c r="K21"/>
  <c r="J21"/>
  <c r="I21"/>
  <c r="H21"/>
  <c r="G21"/>
  <c r="F21"/>
  <c r="N21" s="1"/>
  <c r="K20"/>
  <c r="J20"/>
  <c r="I20"/>
  <c r="H20"/>
  <c r="G20"/>
  <c r="F20"/>
  <c r="N20" s="1"/>
  <c r="K19"/>
  <c r="J19"/>
  <c r="I19"/>
  <c r="H19"/>
  <c r="G19"/>
  <c r="F19"/>
  <c r="N19" s="1"/>
  <c r="K18"/>
  <c r="J18"/>
  <c r="I18"/>
  <c r="H18"/>
  <c r="G18"/>
  <c r="F18"/>
  <c r="N18" s="1"/>
  <c r="K17"/>
  <c r="J17"/>
  <c r="I17"/>
  <c r="H17"/>
  <c r="G17"/>
  <c r="F17"/>
  <c r="N17" s="1"/>
  <c r="K16"/>
  <c r="J16"/>
  <c r="I16"/>
  <c r="H16"/>
  <c r="G16"/>
  <c r="F16"/>
  <c r="N16" s="1"/>
  <c r="K15"/>
  <c r="J15"/>
  <c r="I15"/>
  <c r="H15"/>
  <c r="G15"/>
  <c r="F15"/>
  <c r="N15" s="1"/>
  <c r="K14"/>
  <c r="J14"/>
  <c r="I14"/>
  <c r="H14"/>
  <c r="G14"/>
  <c r="F14"/>
  <c r="N14" s="1"/>
  <c r="K13"/>
  <c r="J13"/>
  <c r="I13"/>
  <c r="H13"/>
  <c r="G13"/>
  <c r="F13"/>
  <c r="N13" s="1"/>
  <c r="K12"/>
  <c r="J12"/>
  <c r="I12"/>
  <c r="H12"/>
  <c r="G12"/>
  <c r="F12"/>
  <c r="N12" s="1"/>
  <c r="K11"/>
  <c r="K135" s="1"/>
  <c r="J11"/>
  <c r="J135" s="1"/>
  <c r="I11"/>
  <c r="I135" s="1"/>
  <c r="H11"/>
  <c r="H135" s="1"/>
  <c r="G11"/>
  <c r="G135" s="1"/>
  <c r="F11"/>
  <c r="F135" s="1"/>
  <c r="L135" i="30"/>
  <c r="L130"/>
  <c r="L126"/>
  <c r="L122"/>
  <c r="L118"/>
  <c r="L112"/>
  <c r="L106"/>
  <c r="L99"/>
  <c r="L95"/>
  <c r="L90"/>
  <c r="L84"/>
  <c r="L79"/>
  <c r="L74"/>
  <c r="L69"/>
  <c r="L65"/>
  <c r="L61"/>
  <c r="L57"/>
  <c r="L48"/>
  <c r="L44"/>
  <c r="L40"/>
  <c r="L35"/>
  <c r="L30"/>
  <c r="L25"/>
  <c r="L16"/>
  <c r="L12"/>
  <c r="L9"/>
  <c r="L11"/>
  <c r="L13"/>
  <c r="L14"/>
  <c r="L15"/>
  <c r="L17"/>
  <c r="L18"/>
  <c r="L19"/>
  <c r="L20"/>
  <c r="L21"/>
  <c r="L22"/>
  <c r="L23"/>
  <c r="L24"/>
  <c r="L26"/>
  <c r="L27"/>
  <c r="L28"/>
  <c r="L29"/>
  <c r="L31"/>
  <c r="L32"/>
  <c r="L33"/>
  <c r="L34"/>
  <c r="L36"/>
  <c r="L37"/>
  <c r="L38"/>
  <c r="L39"/>
  <c r="L41"/>
  <c r="L42"/>
  <c r="L43"/>
  <c r="L45"/>
  <c r="L46"/>
  <c r="L47"/>
  <c r="L49"/>
  <c r="L50"/>
  <c r="L51"/>
  <c r="L52"/>
  <c r="L53"/>
  <c r="L54"/>
  <c r="L55"/>
  <c r="L56"/>
  <c r="L58"/>
  <c r="L59"/>
  <c r="L60"/>
  <c r="L62"/>
  <c r="L63"/>
  <c r="L64"/>
  <c r="L66"/>
  <c r="L67"/>
  <c r="L68"/>
  <c r="L70"/>
  <c r="L71"/>
  <c r="L72"/>
  <c r="L73"/>
  <c r="L75"/>
  <c r="L76"/>
  <c r="L77"/>
  <c r="L78"/>
  <c r="L80"/>
  <c r="L81"/>
  <c r="L82"/>
  <c r="L83"/>
  <c r="L85"/>
  <c r="L86"/>
  <c r="L87"/>
  <c r="L88"/>
  <c r="L89"/>
  <c r="L91"/>
  <c r="L92"/>
  <c r="L93"/>
  <c r="L94"/>
  <c r="L96"/>
  <c r="L97"/>
  <c r="L98"/>
  <c r="L100"/>
  <c r="L101"/>
  <c r="L102"/>
  <c r="L103"/>
  <c r="L104"/>
  <c r="L105"/>
  <c r="AA106"/>
  <c r="L107"/>
  <c r="L108"/>
  <c r="L109"/>
  <c r="L110"/>
  <c r="L111"/>
  <c r="AA112"/>
  <c r="L113"/>
  <c r="L114"/>
  <c r="L115"/>
  <c r="L116"/>
  <c r="L117"/>
  <c r="L119"/>
  <c r="L120"/>
  <c r="L121"/>
  <c r="L123"/>
  <c r="L124"/>
  <c r="L125"/>
  <c r="AA126"/>
  <c r="L127"/>
  <c r="L128"/>
  <c r="L129"/>
  <c r="L131"/>
  <c r="L132"/>
  <c r="L133"/>
  <c r="L134"/>
  <c r="L10"/>
  <c r="O142"/>
  <c r="H135"/>
  <c r="E135"/>
  <c r="D135"/>
  <c r="S134"/>
  <c r="R134"/>
  <c r="Q134"/>
  <c r="P134"/>
  <c r="O134"/>
  <c r="N134"/>
  <c r="I134"/>
  <c r="J134" s="1"/>
  <c r="S133"/>
  <c r="R133"/>
  <c r="Q133"/>
  <c r="P133"/>
  <c r="O133"/>
  <c r="N133"/>
  <c r="V133" s="1"/>
  <c r="I133"/>
  <c r="J133" s="1"/>
  <c r="S132"/>
  <c r="R132"/>
  <c r="Q132"/>
  <c r="P132"/>
  <c r="O132"/>
  <c r="N132"/>
  <c r="I132"/>
  <c r="S131"/>
  <c r="R131"/>
  <c r="Q131"/>
  <c r="P131"/>
  <c r="O131"/>
  <c r="N131"/>
  <c r="V131" s="1"/>
  <c r="I131"/>
  <c r="J131" s="1"/>
  <c r="AA130"/>
  <c r="S130"/>
  <c r="R130"/>
  <c r="Q130"/>
  <c r="P130"/>
  <c r="O130"/>
  <c r="N130"/>
  <c r="V130" s="1"/>
  <c r="S129"/>
  <c r="R129"/>
  <c r="Q129"/>
  <c r="P129"/>
  <c r="O129"/>
  <c r="N129"/>
  <c r="V129" s="1"/>
  <c r="I129"/>
  <c r="S128"/>
  <c r="R128"/>
  <c r="Q128"/>
  <c r="P128"/>
  <c r="O128"/>
  <c r="N128"/>
  <c r="J128"/>
  <c r="I128"/>
  <c r="S127"/>
  <c r="R127"/>
  <c r="Q127"/>
  <c r="P127"/>
  <c r="O127"/>
  <c r="N127"/>
  <c r="I127"/>
  <c r="S126"/>
  <c r="R126"/>
  <c r="Q126"/>
  <c r="P126"/>
  <c r="O126"/>
  <c r="N126"/>
  <c r="S125"/>
  <c r="R125"/>
  <c r="Q125"/>
  <c r="P125"/>
  <c r="O125"/>
  <c r="N125"/>
  <c r="J125"/>
  <c r="I125"/>
  <c r="S124"/>
  <c r="R124"/>
  <c r="Q124"/>
  <c r="P124"/>
  <c r="O124"/>
  <c r="N124"/>
  <c r="I124"/>
  <c r="S123"/>
  <c r="R123"/>
  <c r="Q123"/>
  <c r="P123"/>
  <c r="O123"/>
  <c r="N123"/>
  <c r="V123" s="1"/>
  <c r="I123"/>
  <c r="J123" s="1"/>
  <c r="AA122"/>
  <c r="S122"/>
  <c r="R122"/>
  <c r="Q122"/>
  <c r="P122"/>
  <c r="O122"/>
  <c r="N122"/>
  <c r="S121"/>
  <c r="R121"/>
  <c r="Q121"/>
  <c r="P121"/>
  <c r="O121"/>
  <c r="N121"/>
  <c r="I121"/>
  <c r="S120"/>
  <c r="R120"/>
  <c r="Q120"/>
  <c r="P120"/>
  <c r="O120"/>
  <c r="N120"/>
  <c r="I120"/>
  <c r="J120" s="1"/>
  <c r="S119"/>
  <c r="R119"/>
  <c r="Q119"/>
  <c r="P119"/>
  <c r="O119"/>
  <c r="N119"/>
  <c r="I119"/>
  <c r="AA118"/>
  <c r="S118"/>
  <c r="R118"/>
  <c r="Q118"/>
  <c r="P118"/>
  <c r="O118"/>
  <c r="N118"/>
  <c r="S117"/>
  <c r="R117"/>
  <c r="Q117"/>
  <c r="P117"/>
  <c r="O117"/>
  <c r="N117"/>
  <c r="I117"/>
  <c r="J117" s="1"/>
  <c r="S116"/>
  <c r="R116"/>
  <c r="Q116"/>
  <c r="P116"/>
  <c r="O116"/>
  <c r="N116"/>
  <c r="I116"/>
  <c r="S115"/>
  <c r="R115"/>
  <c r="Q115"/>
  <c r="P115"/>
  <c r="O115"/>
  <c r="N115"/>
  <c r="AA115"/>
  <c r="S114"/>
  <c r="R114"/>
  <c r="Q114"/>
  <c r="P114"/>
  <c r="O114"/>
  <c r="N114"/>
  <c r="V114" s="1"/>
  <c r="I114"/>
  <c r="S113"/>
  <c r="R113"/>
  <c r="Q113"/>
  <c r="P113"/>
  <c r="O113"/>
  <c r="N113"/>
  <c r="J113"/>
  <c r="I113"/>
  <c r="S112"/>
  <c r="R112"/>
  <c r="Q112"/>
  <c r="P112"/>
  <c r="O112"/>
  <c r="N112"/>
  <c r="V112" s="1"/>
  <c r="S111"/>
  <c r="R111"/>
  <c r="Q111"/>
  <c r="P111"/>
  <c r="O111"/>
  <c r="N111"/>
  <c r="V111" s="1"/>
  <c r="I111"/>
  <c r="S110"/>
  <c r="R110"/>
  <c r="Q110"/>
  <c r="P110"/>
  <c r="O110"/>
  <c r="N110"/>
  <c r="I110"/>
  <c r="J110" s="1"/>
  <c r="S109"/>
  <c r="R109"/>
  <c r="Q109"/>
  <c r="P109"/>
  <c r="O109"/>
  <c r="N109"/>
  <c r="V109" s="1"/>
  <c r="I109"/>
  <c r="S108"/>
  <c r="R108"/>
  <c r="Q108"/>
  <c r="P108"/>
  <c r="O108"/>
  <c r="N108"/>
  <c r="I108"/>
  <c r="J108" s="1"/>
  <c r="S107"/>
  <c r="R107"/>
  <c r="Q107"/>
  <c r="P107"/>
  <c r="O107"/>
  <c r="N107"/>
  <c r="V107" s="1"/>
  <c r="I107"/>
  <c r="J107" s="1"/>
  <c r="S106"/>
  <c r="R106"/>
  <c r="Q106"/>
  <c r="P106"/>
  <c r="O106"/>
  <c r="N106"/>
  <c r="S105"/>
  <c r="R105"/>
  <c r="Q105"/>
  <c r="P105"/>
  <c r="O105"/>
  <c r="N105"/>
  <c r="I105"/>
  <c r="J105" s="1"/>
  <c r="S104"/>
  <c r="R104"/>
  <c r="Q104"/>
  <c r="P104"/>
  <c r="O104"/>
  <c r="N104"/>
  <c r="I104"/>
  <c r="J104" s="1"/>
  <c r="S103"/>
  <c r="R103"/>
  <c r="Q103"/>
  <c r="P103"/>
  <c r="O103"/>
  <c r="N103"/>
  <c r="V103" s="1"/>
  <c r="I103"/>
  <c r="J103" s="1"/>
  <c r="S102"/>
  <c r="R102"/>
  <c r="Q102"/>
  <c r="P102"/>
  <c r="O102"/>
  <c r="N102"/>
  <c r="J102"/>
  <c r="I102"/>
  <c r="S101"/>
  <c r="R101"/>
  <c r="Q101"/>
  <c r="P101"/>
  <c r="O101"/>
  <c r="N101"/>
  <c r="I101"/>
  <c r="J101" s="1"/>
  <c r="S100"/>
  <c r="R100"/>
  <c r="Q100"/>
  <c r="P100"/>
  <c r="O100"/>
  <c r="N100"/>
  <c r="V100" s="1"/>
  <c r="I100"/>
  <c r="J100" s="1"/>
  <c r="AA99"/>
  <c r="S99"/>
  <c r="R99"/>
  <c r="Q99"/>
  <c r="P99"/>
  <c r="O99"/>
  <c r="N99"/>
  <c r="S98"/>
  <c r="R98"/>
  <c r="Q98"/>
  <c r="P98"/>
  <c r="O98"/>
  <c r="N98"/>
  <c r="I98"/>
  <c r="J98" s="1"/>
  <c r="S97"/>
  <c r="R97"/>
  <c r="Q97"/>
  <c r="P97"/>
  <c r="O97"/>
  <c r="N97"/>
  <c r="I97"/>
  <c r="J97" s="1"/>
  <c r="S96"/>
  <c r="R96"/>
  <c r="Q96"/>
  <c r="P96"/>
  <c r="O96"/>
  <c r="N96"/>
  <c r="V96" s="1"/>
  <c r="I96"/>
  <c r="J96" s="1"/>
  <c r="AA95"/>
  <c r="S95"/>
  <c r="R95"/>
  <c r="Q95"/>
  <c r="P95"/>
  <c r="O95"/>
  <c r="N95"/>
  <c r="V95" s="1"/>
  <c r="S94"/>
  <c r="R94"/>
  <c r="Q94"/>
  <c r="P94"/>
  <c r="O94"/>
  <c r="N94"/>
  <c r="V94" s="1"/>
  <c r="I94"/>
  <c r="J94" s="1"/>
  <c r="S93"/>
  <c r="R93"/>
  <c r="Q93"/>
  <c r="P93"/>
  <c r="O93"/>
  <c r="N93"/>
  <c r="I93"/>
  <c r="J93" s="1"/>
  <c r="S92"/>
  <c r="R92"/>
  <c r="Q92"/>
  <c r="P92"/>
  <c r="O92"/>
  <c r="N92"/>
  <c r="I92"/>
  <c r="J92" s="1"/>
  <c r="S91"/>
  <c r="R91"/>
  <c r="Q91"/>
  <c r="P91"/>
  <c r="O91"/>
  <c r="N91"/>
  <c r="I91"/>
  <c r="J91" s="1"/>
  <c r="AA90"/>
  <c r="S90"/>
  <c r="R90"/>
  <c r="Q90"/>
  <c r="P90"/>
  <c r="O90"/>
  <c r="N90"/>
  <c r="AA89"/>
  <c r="S89"/>
  <c r="R89"/>
  <c r="Q89"/>
  <c r="P89"/>
  <c r="O89"/>
  <c r="N89"/>
  <c r="S88"/>
  <c r="R88"/>
  <c r="Q88"/>
  <c r="P88"/>
  <c r="O88"/>
  <c r="N88"/>
  <c r="I88"/>
  <c r="J88" s="1"/>
  <c r="S87"/>
  <c r="R87"/>
  <c r="Q87"/>
  <c r="P87"/>
  <c r="O87"/>
  <c r="N87"/>
  <c r="V87" s="1"/>
  <c r="I87"/>
  <c r="J87" s="1"/>
  <c r="S86"/>
  <c r="R86"/>
  <c r="Q86"/>
  <c r="P86"/>
  <c r="O86"/>
  <c r="N86"/>
  <c r="J86"/>
  <c r="I86"/>
  <c r="S85"/>
  <c r="R85"/>
  <c r="Q85"/>
  <c r="P85"/>
  <c r="O85"/>
  <c r="N85"/>
  <c r="I85"/>
  <c r="J85" s="1"/>
  <c r="AA84"/>
  <c r="S84"/>
  <c r="R84"/>
  <c r="Q84"/>
  <c r="P84"/>
  <c r="O84"/>
  <c r="N84"/>
  <c r="S83"/>
  <c r="R83"/>
  <c r="Q83"/>
  <c r="P83"/>
  <c r="O83"/>
  <c r="N83"/>
  <c r="J83"/>
  <c r="I83"/>
  <c r="S82"/>
  <c r="R82"/>
  <c r="Q82"/>
  <c r="P82"/>
  <c r="O82"/>
  <c r="N82"/>
  <c r="I82"/>
  <c r="J82" s="1"/>
  <c r="S81"/>
  <c r="R81"/>
  <c r="Q81"/>
  <c r="P81"/>
  <c r="O81"/>
  <c r="N81"/>
  <c r="V81" s="1"/>
  <c r="AA81"/>
  <c r="S80"/>
  <c r="R80"/>
  <c r="Q80"/>
  <c r="P80"/>
  <c r="O80"/>
  <c r="N80"/>
  <c r="I80"/>
  <c r="J80" s="1"/>
  <c r="AA79"/>
  <c r="S79"/>
  <c r="R79"/>
  <c r="Q79"/>
  <c r="P79"/>
  <c r="O79"/>
  <c r="N79"/>
  <c r="S77"/>
  <c r="R77"/>
  <c r="Q77"/>
  <c r="P77"/>
  <c r="O77"/>
  <c r="N77"/>
  <c r="I77"/>
  <c r="J77" s="1"/>
  <c r="S76"/>
  <c r="R76"/>
  <c r="Q76"/>
  <c r="P76"/>
  <c r="O76"/>
  <c r="N76"/>
  <c r="V76" s="1"/>
  <c r="I76"/>
  <c r="J76" s="1"/>
  <c r="S75"/>
  <c r="R75"/>
  <c r="Q75"/>
  <c r="P75"/>
  <c r="O75"/>
  <c r="N75"/>
  <c r="I75"/>
  <c r="J75" s="1"/>
  <c r="AA74"/>
  <c r="S74"/>
  <c r="R74"/>
  <c r="Q74"/>
  <c r="P74"/>
  <c r="O74"/>
  <c r="N74"/>
  <c r="S73"/>
  <c r="R73"/>
  <c r="Q73"/>
  <c r="P73"/>
  <c r="O73"/>
  <c r="N73"/>
  <c r="I73"/>
  <c r="J73" s="1"/>
  <c r="S72"/>
  <c r="R72"/>
  <c r="Q72"/>
  <c r="P72"/>
  <c r="O72"/>
  <c r="N72"/>
  <c r="V72" s="1"/>
  <c r="I72"/>
  <c r="J72" s="1"/>
  <c r="S71"/>
  <c r="R71"/>
  <c r="Q71"/>
  <c r="P71"/>
  <c r="O71"/>
  <c r="N71"/>
  <c r="J71"/>
  <c r="I71"/>
  <c r="S70"/>
  <c r="R70"/>
  <c r="Q70"/>
  <c r="P70"/>
  <c r="O70"/>
  <c r="N70"/>
  <c r="I70"/>
  <c r="J70" s="1"/>
  <c r="S69"/>
  <c r="R69"/>
  <c r="Q69"/>
  <c r="P69"/>
  <c r="O69"/>
  <c r="N69"/>
  <c r="V69" s="1"/>
  <c r="AA69"/>
  <c r="S68"/>
  <c r="R68"/>
  <c r="Q68"/>
  <c r="P68"/>
  <c r="O68"/>
  <c r="N68"/>
  <c r="I68"/>
  <c r="J68" s="1"/>
  <c r="S67"/>
  <c r="R67"/>
  <c r="Q67"/>
  <c r="P67"/>
  <c r="O67"/>
  <c r="N67"/>
  <c r="V67" s="1"/>
  <c r="I67"/>
  <c r="J67" s="1"/>
  <c r="S66"/>
  <c r="R66"/>
  <c r="Q66"/>
  <c r="P66"/>
  <c r="O66"/>
  <c r="N66"/>
  <c r="J66"/>
  <c r="I66"/>
  <c r="AA65"/>
  <c r="S65"/>
  <c r="R65"/>
  <c r="Q65"/>
  <c r="P65"/>
  <c r="O65"/>
  <c r="N65"/>
  <c r="V65" s="1"/>
  <c r="Y65" s="1"/>
  <c r="S64"/>
  <c r="R64"/>
  <c r="Q64"/>
  <c r="P64"/>
  <c r="O64"/>
  <c r="N64"/>
  <c r="I64"/>
  <c r="S63"/>
  <c r="R63"/>
  <c r="Q63"/>
  <c r="P63"/>
  <c r="O63"/>
  <c r="N63"/>
  <c r="J63"/>
  <c r="I63"/>
  <c r="S62"/>
  <c r="R62"/>
  <c r="Q62"/>
  <c r="P62"/>
  <c r="O62"/>
  <c r="N62"/>
  <c r="I62"/>
  <c r="AA61"/>
  <c r="S61"/>
  <c r="R61"/>
  <c r="Q61"/>
  <c r="P61"/>
  <c r="O61"/>
  <c r="N61"/>
  <c r="S60"/>
  <c r="R60"/>
  <c r="Q60"/>
  <c r="P60"/>
  <c r="O60"/>
  <c r="N60"/>
  <c r="J60"/>
  <c r="I60"/>
  <c r="S59"/>
  <c r="R59"/>
  <c r="Q59"/>
  <c r="P59"/>
  <c r="O59"/>
  <c r="N59"/>
  <c r="I59"/>
  <c r="S58"/>
  <c r="R58"/>
  <c r="Q58"/>
  <c r="P58"/>
  <c r="O58"/>
  <c r="N58"/>
  <c r="V58" s="1"/>
  <c r="I58"/>
  <c r="J58" s="1"/>
  <c r="AA57"/>
  <c r="S57"/>
  <c r="R57"/>
  <c r="Q57"/>
  <c r="P57"/>
  <c r="O57"/>
  <c r="N57"/>
  <c r="S56"/>
  <c r="R56"/>
  <c r="Q56"/>
  <c r="P56"/>
  <c r="O56"/>
  <c r="N56"/>
  <c r="I56"/>
  <c r="J56" s="1"/>
  <c r="S55"/>
  <c r="R55"/>
  <c r="Q55"/>
  <c r="P55"/>
  <c r="O55"/>
  <c r="N55"/>
  <c r="I55"/>
  <c r="S54"/>
  <c r="R54"/>
  <c r="Q54"/>
  <c r="P54"/>
  <c r="O54"/>
  <c r="N54"/>
  <c r="I54"/>
  <c r="J54" s="1"/>
  <c r="S53"/>
  <c r="R53"/>
  <c r="Q53"/>
  <c r="P53"/>
  <c r="O53"/>
  <c r="N53"/>
  <c r="I53"/>
  <c r="S52"/>
  <c r="R52"/>
  <c r="Q52"/>
  <c r="P52"/>
  <c r="O52"/>
  <c r="N52"/>
  <c r="I52"/>
  <c r="J52" s="1"/>
  <c r="S51"/>
  <c r="R51"/>
  <c r="Q51"/>
  <c r="P51"/>
  <c r="O51"/>
  <c r="N51"/>
  <c r="V51" s="1"/>
  <c r="I51"/>
  <c r="S50"/>
  <c r="R50"/>
  <c r="Q50"/>
  <c r="P50"/>
  <c r="O50"/>
  <c r="N50"/>
  <c r="J50"/>
  <c r="I50"/>
  <c r="S49"/>
  <c r="R49"/>
  <c r="Q49"/>
  <c r="P49"/>
  <c r="O49"/>
  <c r="N49"/>
  <c r="I49"/>
  <c r="AA48"/>
  <c r="S48"/>
  <c r="R48"/>
  <c r="Q48"/>
  <c r="P48"/>
  <c r="O48"/>
  <c r="N48"/>
  <c r="S47"/>
  <c r="R47"/>
  <c r="Q47"/>
  <c r="P47"/>
  <c r="O47"/>
  <c r="N47"/>
  <c r="J47"/>
  <c r="I47"/>
  <c r="S46"/>
  <c r="R46"/>
  <c r="Q46"/>
  <c r="P46"/>
  <c r="O46"/>
  <c r="N46"/>
  <c r="I46"/>
  <c r="S45"/>
  <c r="R45"/>
  <c r="Q45"/>
  <c r="P45"/>
  <c r="O45"/>
  <c r="N45"/>
  <c r="V45" s="1"/>
  <c r="I45"/>
  <c r="J45" s="1"/>
  <c r="AA44"/>
  <c r="S44"/>
  <c r="R44"/>
  <c r="Q44"/>
  <c r="P44"/>
  <c r="O44"/>
  <c r="N44"/>
  <c r="S43"/>
  <c r="R43"/>
  <c r="Q43"/>
  <c r="P43"/>
  <c r="O43"/>
  <c r="N43"/>
  <c r="I43"/>
  <c r="S42"/>
  <c r="R42"/>
  <c r="Q42"/>
  <c r="P42"/>
  <c r="O42"/>
  <c r="N42"/>
  <c r="I42"/>
  <c r="J42" s="1"/>
  <c r="S41"/>
  <c r="R41"/>
  <c r="Q41"/>
  <c r="P41"/>
  <c r="O41"/>
  <c r="N41"/>
  <c r="V41" s="1"/>
  <c r="I41"/>
  <c r="AA40"/>
  <c r="S40"/>
  <c r="R40"/>
  <c r="Q40"/>
  <c r="P40"/>
  <c r="O40"/>
  <c r="N40"/>
  <c r="V40" s="1"/>
  <c r="S39"/>
  <c r="R39"/>
  <c r="Q39"/>
  <c r="P39"/>
  <c r="O39"/>
  <c r="N39"/>
  <c r="V39" s="1"/>
  <c r="I39"/>
  <c r="J39" s="1"/>
  <c r="S38"/>
  <c r="R38"/>
  <c r="Q38"/>
  <c r="P38"/>
  <c r="O38"/>
  <c r="N38"/>
  <c r="I38"/>
  <c r="S37"/>
  <c r="R37"/>
  <c r="Q37"/>
  <c r="P37"/>
  <c r="O37"/>
  <c r="N37"/>
  <c r="I37"/>
  <c r="J37" s="1"/>
  <c r="S36"/>
  <c r="R36"/>
  <c r="Q36"/>
  <c r="P36"/>
  <c r="O36"/>
  <c r="N36"/>
  <c r="I36"/>
  <c r="S35"/>
  <c r="R35"/>
  <c r="Q35"/>
  <c r="P35"/>
  <c r="O35"/>
  <c r="N35"/>
  <c r="AA35"/>
  <c r="S34"/>
  <c r="R34"/>
  <c r="Q34"/>
  <c r="P34"/>
  <c r="O34"/>
  <c r="N34"/>
  <c r="V34" s="1"/>
  <c r="I34"/>
  <c r="J34" s="1"/>
  <c r="S33"/>
  <c r="R33"/>
  <c r="Q33"/>
  <c r="P33"/>
  <c r="O33"/>
  <c r="N33"/>
  <c r="I33"/>
  <c r="S32"/>
  <c r="R32"/>
  <c r="Q32"/>
  <c r="P32"/>
  <c r="O32"/>
  <c r="N32"/>
  <c r="I32"/>
  <c r="J32" s="1"/>
  <c r="S31"/>
  <c r="R31"/>
  <c r="Q31"/>
  <c r="P31"/>
  <c r="O31"/>
  <c r="N31"/>
  <c r="I31"/>
  <c r="AA30"/>
  <c r="S30"/>
  <c r="R30"/>
  <c r="Q30"/>
  <c r="P30"/>
  <c r="O30"/>
  <c r="N30"/>
  <c r="S29"/>
  <c r="R29"/>
  <c r="Q29"/>
  <c r="P29"/>
  <c r="O29"/>
  <c r="N29"/>
  <c r="I29"/>
  <c r="J29" s="1"/>
  <c r="S28"/>
  <c r="R28"/>
  <c r="Q28"/>
  <c r="P28"/>
  <c r="O28"/>
  <c r="N28"/>
  <c r="I28"/>
  <c r="S27"/>
  <c r="R27"/>
  <c r="Q27"/>
  <c r="P27"/>
  <c r="O27"/>
  <c r="N27"/>
  <c r="I27"/>
  <c r="J27" s="1"/>
  <c r="S26"/>
  <c r="R26"/>
  <c r="Q26"/>
  <c r="P26"/>
  <c r="O26"/>
  <c r="N26"/>
  <c r="V26" s="1"/>
  <c r="I26"/>
  <c r="AA25"/>
  <c r="S25"/>
  <c r="R25"/>
  <c r="Q25"/>
  <c r="P25"/>
  <c r="O25"/>
  <c r="N25"/>
  <c r="V25" s="1"/>
  <c r="S24"/>
  <c r="R24"/>
  <c r="Q24"/>
  <c r="P24"/>
  <c r="O24"/>
  <c r="N24"/>
  <c r="V24" s="1"/>
  <c r="I24"/>
  <c r="J24" s="1"/>
  <c r="Q23"/>
  <c r="P23"/>
  <c r="I23"/>
  <c r="J23" s="1"/>
  <c r="S22"/>
  <c r="R22"/>
  <c r="Q22"/>
  <c r="P22"/>
  <c r="O22"/>
  <c r="N22"/>
  <c r="V22" s="1"/>
  <c r="I22"/>
  <c r="S21"/>
  <c r="R21"/>
  <c r="Q21"/>
  <c r="P21"/>
  <c r="O21"/>
  <c r="N21"/>
  <c r="J21"/>
  <c r="I21"/>
  <c r="S20"/>
  <c r="R20"/>
  <c r="Q20"/>
  <c r="P20"/>
  <c r="O20"/>
  <c r="N20"/>
  <c r="I20"/>
  <c r="S19"/>
  <c r="R19"/>
  <c r="Q19"/>
  <c r="P19"/>
  <c r="O19"/>
  <c r="N19"/>
  <c r="V19" s="1"/>
  <c r="I19"/>
  <c r="J19" s="1"/>
  <c r="S18"/>
  <c r="R18"/>
  <c r="Q18"/>
  <c r="P18"/>
  <c r="O18"/>
  <c r="N18"/>
  <c r="I18"/>
  <c r="S17"/>
  <c r="R17"/>
  <c r="Q17"/>
  <c r="P17"/>
  <c r="O17"/>
  <c r="N17"/>
  <c r="I17"/>
  <c r="J17" s="1"/>
  <c r="AA16"/>
  <c r="S16"/>
  <c r="R16"/>
  <c r="Q16"/>
  <c r="P16"/>
  <c r="O16"/>
  <c r="N16"/>
  <c r="S15"/>
  <c r="R15"/>
  <c r="Q15"/>
  <c r="P15"/>
  <c r="O15"/>
  <c r="N15"/>
  <c r="I15"/>
  <c r="S14"/>
  <c r="R14"/>
  <c r="Q14"/>
  <c r="P14"/>
  <c r="O14"/>
  <c r="N14"/>
  <c r="I14"/>
  <c r="J14" s="1"/>
  <c r="S13"/>
  <c r="R13"/>
  <c r="Q13"/>
  <c r="P13"/>
  <c r="O13"/>
  <c r="N13"/>
  <c r="I13"/>
  <c r="AA12"/>
  <c r="S12"/>
  <c r="R12"/>
  <c r="Q12"/>
  <c r="P12"/>
  <c r="O12"/>
  <c r="N12"/>
  <c r="S11"/>
  <c r="R11"/>
  <c r="Q11"/>
  <c r="P11"/>
  <c r="O11"/>
  <c r="N11"/>
  <c r="I11"/>
  <c r="J11" s="1"/>
  <c r="S10"/>
  <c r="S135" s="1"/>
  <c r="R10"/>
  <c r="Q10"/>
  <c r="Q135" s="1"/>
  <c r="P10"/>
  <c r="O10"/>
  <c r="O135" s="1"/>
  <c r="N10"/>
  <c r="I10"/>
  <c r="I135" s="1"/>
  <c r="V80" i="37" l="1"/>
  <c r="V82"/>
  <c r="V86"/>
  <c r="V90"/>
  <c r="V92"/>
  <c r="V96"/>
  <c r="V102"/>
  <c r="V109"/>
  <c r="V113"/>
  <c r="V115"/>
  <c r="V125"/>
  <c r="V126"/>
  <c r="V128"/>
  <c r="V131"/>
  <c r="V134"/>
  <c r="V15"/>
  <c r="V22"/>
  <c r="V25"/>
  <c r="V26"/>
  <c r="V28"/>
  <c r="V34"/>
  <c r="V38"/>
  <c r="V53"/>
  <c r="V56"/>
  <c r="V61"/>
  <c r="V62"/>
  <c r="V63"/>
  <c r="V67"/>
  <c r="V70"/>
  <c r="V73"/>
  <c r="V77"/>
  <c r="AA12" i="35"/>
  <c r="AA13"/>
  <c r="AB13" s="1"/>
  <c r="AA15"/>
  <c r="AA16"/>
  <c r="AC16" s="1"/>
  <c r="AA17"/>
  <c r="AA18"/>
  <c r="AB18" s="1"/>
  <c r="AA19"/>
  <c r="AA22"/>
  <c r="AB22" s="1"/>
  <c r="AA25"/>
  <c r="AA26"/>
  <c r="AC26" s="1"/>
  <c r="AA28"/>
  <c r="AA34"/>
  <c r="AB34" s="1"/>
  <c r="AA35"/>
  <c r="AF36"/>
  <c r="AA36"/>
  <c r="AA39"/>
  <c r="AB39" s="1"/>
  <c r="AA40"/>
  <c r="AA41"/>
  <c r="AC41" s="1"/>
  <c r="AA42"/>
  <c r="U135"/>
  <c r="W135"/>
  <c r="AA46"/>
  <c r="AC46" s="1"/>
  <c r="AA52"/>
  <c r="AA53"/>
  <c r="AC53" s="1"/>
  <c r="AA56"/>
  <c r="AA59"/>
  <c r="AC59" s="1"/>
  <c r="AA65"/>
  <c r="AA68"/>
  <c r="AC68" s="1"/>
  <c r="AA69"/>
  <c r="AF70"/>
  <c r="AA70"/>
  <c r="Q71"/>
  <c r="AA73"/>
  <c r="AA74"/>
  <c r="AB74" s="1"/>
  <c r="AA75"/>
  <c r="AA76"/>
  <c r="AC76" s="1"/>
  <c r="AA77"/>
  <c r="Q78"/>
  <c r="AF78" s="1"/>
  <c r="AA80"/>
  <c r="AF81"/>
  <c r="AA81"/>
  <c r="AA82"/>
  <c r="AD82" s="1"/>
  <c r="Q83"/>
  <c r="AA85"/>
  <c r="AD85" s="1"/>
  <c r="Q86"/>
  <c r="AA88"/>
  <c r="AE88" s="1"/>
  <c r="AA89"/>
  <c r="Q91"/>
  <c r="AF91" s="1"/>
  <c r="AA93"/>
  <c r="AA94"/>
  <c r="AB94" s="1"/>
  <c r="AA95"/>
  <c r="AA96"/>
  <c r="AC96" s="1"/>
  <c r="AA97"/>
  <c r="Q98"/>
  <c r="AA100"/>
  <c r="Q101"/>
  <c r="AF101" s="1"/>
  <c r="AA103"/>
  <c r="AA104"/>
  <c r="AB104" s="1"/>
  <c r="Q105"/>
  <c r="AA107"/>
  <c r="AB107" s="1"/>
  <c r="Q108"/>
  <c r="AA110"/>
  <c r="AC110" s="1"/>
  <c r="AA111"/>
  <c r="AA112"/>
  <c r="AB112" s="1"/>
  <c r="AA113"/>
  <c r="AA116"/>
  <c r="AB116" s="1"/>
  <c r="Q117"/>
  <c r="AA120"/>
  <c r="AC120" s="1"/>
  <c r="AA121"/>
  <c r="AA122"/>
  <c r="AB122" s="1"/>
  <c r="AA123"/>
  <c r="AA124"/>
  <c r="AB124" s="1"/>
  <c r="Q125"/>
  <c r="AA130"/>
  <c r="AB130" s="1"/>
  <c r="AF14"/>
  <c r="AF21"/>
  <c r="AF30"/>
  <c r="AF33"/>
  <c r="AF38"/>
  <c r="V135"/>
  <c r="X135"/>
  <c r="AF48"/>
  <c r="AF51"/>
  <c r="AF55"/>
  <c r="AF61"/>
  <c r="AF64"/>
  <c r="AF67"/>
  <c r="AF72"/>
  <c r="AF87"/>
  <c r="AF92"/>
  <c r="AF102"/>
  <c r="AF109"/>
  <c r="AF128"/>
  <c r="AA128"/>
  <c r="AC128" s="1"/>
  <c r="AF131"/>
  <c r="AA131"/>
  <c r="AC131" s="1"/>
  <c r="I135" i="37"/>
  <c r="O135"/>
  <c r="Q135"/>
  <c r="S135"/>
  <c r="V16"/>
  <c r="V17"/>
  <c r="V19"/>
  <c r="AA20"/>
  <c r="V20"/>
  <c r="V23"/>
  <c r="Z23" s="1"/>
  <c r="V24"/>
  <c r="V27"/>
  <c r="Z27" s="1"/>
  <c r="V29"/>
  <c r="V30"/>
  <c r="Z30" s="1"/>
  <c r="V31"/>
  <c r="V32"/>
  <c r="Y32" s="1"/>
  <c r="V33"/>
  <c r="V36"/>
  <c r="V39"/>
  <c r="AA40"/>
  <c r="V40"/>
  <c r="V41"/>
  <c r="V42"/>
  <c r="V43"/>
  <c r="V44"/>
  <c r="V45"/>
  <c r="V47"/>
  <c r="AA48"/>
  <c r="V48"/>
  <c r="V49"/>
  <c r="V50"/>
  <c r="AA51"/>
  <c r="V51"/>
  <c r="V54"/>
  <c r="AA55"/>
  <c r="V55"/>
  <c r="V59"/>
  <c r="V65"/>
  <c r="Y65" s="1"/>
  <c r="V66"/>
  <c r="V68"/>
  <c r="Y68" s="1"/>
  <c r="V69"/>
  <c r="V71"/>
  <c r="AA72"/>
  <c r="V72"/>
  <c r="V78"/>
  <c r="V79"/>
  <c r="V81"/>
  <c r="V87"/>
  <c r="AA88"/>
  <c r="V88"/>
  <c r="V89"/>
  <c r="AA91"/>
  <c r="V91"/>
  <c r="V94"/>
  <c r="V95"/>
  <c r="V97"/>
  <c r="AA98"/>
  <c r="V98"/>
  <c r="V99"/>
  <c r="V100"/>
  <c r="AA101"/>
  <c r="V101"/>
  <c r="V104"/>
  <c r="AA105"/>
  <c r="V105"/>
  <c r="V106"/>
  <c r="V107"/>
  <c r="AA108"/>
  <c r="V108"/>
  <c r="V111"/>
  <c r="V112"/>
  <c r="V114"/>
  <c r="V116"/>
  <c r="V117"/>
  <c r="V118"/>
  <c r="V119"/>
  <c r="V120"/>
  <c r="V123"/>
  <c r="V129"/>
  <c r="V130"/>
  <c r="V132"/>
  <c r="V133"/>
  <c r="AA28"/>
  <c r="AA35"/>
  <c r="AA61"/>
  <c r="AA64"/>
  <c r="AA67"/>
  <c r="AA125"/>
  <c r="AA128"/>
  <c r="AA131"/>
  <c r="Z12"/>
  <c r="X12"/>
  <c r="Y12"/>
  <c r="W12"/>
  <c r="Z13"/>
  <c r="X13"/>
  <c r="Y13"/>
  <c r="W13"/>
  <c r="Y14"/>
  <c r="W14"/>
  <c r="Z14"/>
  <c r="X14"/>
  <c r="Z15"/>
  <c r="X15"/>
  <c r="Y15"/>
  <c r="W15"/>
  <c r="Z18"/>
  <c r="X18"/>
  <c r="Y18"/>
  <c r="W18"/>
  <c r="Y21"/>
  <c r="W21"/>
  <c r="Z21"/>
  <c r="X21"/>
  <c r="Z22"/>
  <c r="X22"/>
  <c r="Y22"/>
  <c r="W22"/>
  <c r="X23"/>
  <c r="W23"/>
  <c r="Z24"/>
  <c r="X24"/>
  <c r="Y24"/>
  <c r="W24"/>
  <c r="X27"/>
  <c r="W27"/>
  <c r="Y29"/>
  <c r="W29"/>
  <c r="Z29"/>
  <c r="X29"/>
  <c r="X30"/>
  <c r="W30"/>
  <c r="Z31"/>
  <c r="X31"/>
  <c r="Y31"/>
  <c r="W31"/>
  <c r="W32"/>
  <c r="X32"/>
  <c r="Z33"/>
  <c r="X33"/>
  <c r="Y33"/>
  <c r="W33"/>
  <c r="Y37"/>
  <c r="W37"/>
  <c r="Z37"/>
  <c r="X37"/>
  <c r="Z38"/>
  <c r="X38"/>
  <c r="Y38"/>
  <c r="W38"/>
  <c r="Z46"/>
  <c r="X46"/>
  <c r="Y46"/>
  <c r="W46"/>
  <c r="Y52"/>
  <c r="W52"/>
  <c r="Z52"/>
  <c r="X52"/>
  <c r="Z53"/>
  <c r="X53"/>
  <c r="Y53"/>
  <c r="W53"/>
  <c r="Y56"/>
  <c r="W56"/>
  <c r="Z56"/>
  <c r="X56"/>
  <c r="Z59"/>
  <c r="X59"/>
  <c r="Y59"/>
  <c r="W59"/>
  <c r="W65"/>
  <c r="X65"/>
  <c r="Y66"/>
  <c r="W66"/>
  <c r="Z66"/>
  <c r="X66"/>
  <c r="AA12"/>
  <c r="AA15"/>
  <c r="AA18"/>
  <c r="AA22"/>
  <c r="AA27"/>
  <c r="AA30"/>
  <c r="AA33"/>
  <c r="AA38"/>
  <c r="AA46"/>
  <c r="AA53"/>
  <c r="AA59"/>
  <c r="Y16"/>
  <c r="W16"/>
  <c r="Z16"/>
  <c r="X16"/>
  <c r="Y17"/>
  <c r="W17"/>
  <c r="Z17"/>
  <c r="X17"/>
  <c r="Y19"/>
  <c r="W19"/>
  <c r="Z19"/>
  <c r="X19"/>
  <c r="Z20"/>
  <c r="X20"/>
  <c r="Y20"/>
  <c r="W20"/>
  <c r="Y25"/>
  <c r="W25"/>
  <c r="Z25"/>
  <c r="X25"/>
  <c r="Y26"/>
  <c r="W26"/>
  <c r="Z26"/>
  <c r="X26"/>
  <c r="Z28"/>
  <c r="X28"/>
  <c r="Y28"/>
  <c r="W28"/>
  <c r="Y34"/>
  <c r="W34"/>
  <c r="Z34"/>
  <c r="X34"/>
  <c r="Z35"/>
  <c r="X35"/>
  <c r="Y35"/>
  <c r="W35"/>
  <c r="Z36"/>
  <c r="X36"/>
  <c r="Y36"/>
  <c r="W36"/>
  <c r="Y39"/>
  <c r="W39"/>
  <c r="Z39"/>
  <c r="X39"/>
  <c r="Z40"/>
  <c r="X40"/>
  <c r="Y40"/>
  <c r="W40"/>
  <c r="Z41"/>
  <c r="X41"/>
  <c r="Y41"/>
  <c r="W41"/>
  <c r="Y42"/>
  <c r="W42"/>
  <c r="Z42"/>
  <c r="X42"/>
  <c r="Z43"/>
  <c r="W43"/>
  <c r="X43"/>
  <c r="Y44"/>
  <c r="W44"/>
  <c r="Z44"/>
  <c r="X44"/>
  <c r="Y45"/>
  <c r="W45"/>
  <c r="Z45"/>
  <c r="X45"/>
  <c r="Y47"/>
  <c r="W47"/>
  <c r="Z47"/>
  <c r="X47"/>
  <c r="Z48"/>
  <c r="X48"/>
  <c r="Y48"/>
  <c r="W48"/>
  <c r="Z49"/>
  <c r="X49"/>
  <c r="Y49"/>
  <c r="W49"/>
  <c r="Y50"/>
  <c r="W50"/>
  <c r="Z50"/>
  <c r="X50"/>
  <c r="Z51"/>
  <c r="X51"/>
  <c r="Y51"/>
  <c r="W51"/>
  <c r="Y54"/>
  <c r="W54"/>
  <c r="Z54"/>
  <c r="X54"/>
  <c r="Z55"/>
  <c r="X55"/>
  <c r="Y55"/>
  <c r="W55"/>
  <c r="Y57"/>
  <c r="W57"/>
  <c r="Z57"/>
  <c r="X57"/>
  <c r="Y58"/>
  <c r="W58"/>
  <c r="Z58"/>
  <c r="X58"/>
  <c r="Y60"/>
  <c r="W60"/>
  <c r="Z60"/>
  <c r="X60"/>
  <c r="Z61"/>
  <c r="X61"/>
  <c r="Y61"/>
  <c r="W61"/>
  <c r="Z62"/>
  <c r="X62"/>
  <c r="Y62"/>
  <c r="W62"/>
  <c r="Y63"/>
  <c r="W63"/>
  <c r="Z63"/>
  <c r="X63"/>
  <c r="Z64"/>
  <c r="X64"/>
  <c r="Y64"/>
  <c r="W64"/>
  <c r="Z67"/>
  <c r="X67"/>
  <c r="Y67"/>
  <c r="W67"/>
  <c r="Z69"/>
  <c r="X69"/>
  <c r="Y69"/>
  <c r="W69"/>
  <c r="Z70"/>
  <c r="X70"/>
  <c r="Y70"/>
  <c r="W70"/>
  <c r="Y73"/>
  <c r="W73"/>
  <c r="Z73"/>
  <c r="X73"/>
  <c r="Z74"/>
  <c r="X74"/>
  <c r="Y74"/>
  <c r="W74"/>
  <c r="Z75"/>
  <c r="X75"/>
  <c r="Y75"/>
  <c r="W75"/>
  <c r="Y76"/>
  <c r="W76"/>
  <c r="Z76"/>
  <c r="X76"/>
  <c r="Z77"/>
  <c r="X77"/>
  <c r="Y77"/>
  <c r="W77"/>
  <c r="Z80"/>
  <c r="X80"/>
  <c r="Y80"/>
  <c r="W80"/>
  <c r="Y82"/>
  <c r="W82"/>
  <c r="Z82"/>
  <c r="X82"/>
  <c r="Z83"/>
  <c r="X83"/>
  <c r="Y83"/>
  <c r="W83"/>
  <c r="Z84"/>
  <c r="X84"/>
  <c r="Y84"/>
  <c r="W84"/>
  <c r="Y85"/>
  <c r="W85"/>
  <c r="Z85"/>
  <c r="X85"/>
  <c r="Z86"/>
  <c r="X86"/>
  <c r="Y86"/>
  <c r="W86"/>
  <c r="Y90"/>
  <c r="W90"/>
  <c r="Z90"/>
  <c r="X90"/>
  <c r="Y92"/>
  <c r="W92"/>
  <c r="Z92"/>
  <c r="X92"/>
  <c r="Z93"/>
  <c r="X93"/>
  <c r="Y93"/>
  <c r="W93"/>
  <c r="Z96"/>
  <c r="X96"/>
  <c r="Y96"/>
  <c r="W96"/>
  <c r="Y102"/>
  <c r="W102"/>
  <c r="Z102"/>
  <c r="X102"/>
  <c r="Z103"/>
  <c r="X103"/>
  <c r="Y103"/>
  <c r="W103"/>
  <c r="Y109"/>
  <c r="W109"/>
  <c r="Z109"/>
  <c r="X109"/>
  <c r="Z110"/>
  <c r="X110"/>
  <c r="Y110"/>
  <c r="W110"/>
  <c r="Z113"/>
  <c r="X113"/>
  <c r="Y113"/>
  <c r="W113"/>
  <c r="Y116"/>
  <c r="W116"/>
  <c r="Z116"/>
  <c r="X116"/>
  <c r="Z117"/>
  <c r="X117"/>
  <c r="Y117"/>
  <c r="W117"/>
  <c r="Z118"/>
  <c r="X118"/>
  <c r="Y118"/>
  <c r="W118"/>
  <c r="Y119"/>
  <c r="W119"/>
  <c r="Z119"/>
  <c r="X119"/>
  <c r="Z120"/>
  <c r="X120"/>
  <c r="Y120"/>
  <c r="W120"/>
  <c r="Z123"/>
  <c r="X123"/>
  <c r="Y123"/>
  <c r="W123"/>
  <c r="Y129"/>
  <c r="W129"/>
  <c r="Z129"/>
  <c r="X129"/>
  <c r="Y130"/>
  <c r="W130"/>
  <c r="Z130"/>
  <c r="X130"/>
  <c r="Y132"/>
  <c r="W132"/>
  <c r="Z132"/>
  <c r="X132"/>
  <c r="Z133"/>
  <c r="X133"/>
  <c r="Y133"/>
  <c r="W133"/>
  <c r="Z134"/>
  <c r="X134"/>
  <c r="Y134"/>
  <c r="W134"/>
  <c r="J11"/>
  <c r="L11" s="1"/>
  <c r="N135"/>
  <c r="P135"/>
  <c r="R135"/>
  <c r="V11"/>
  <c r="J14"/>
  <c r="L14" s="1"/>
  <c r="J16"/>
  <c r="L16" s="1"/>
  <c r="J19"/>
  <c r="L19" s="1"/>
  <c r="L17" s="1"/>
  <c r="AA17" s="1"/>
  <c r="J21"/>
  <c r="L21" s="1"/>
  <c r="J23"/>
  <c r="L23" s="1"/>
  <c r="J24"/>
  <c r="L24" s="1"/>
  <c r="J25"/>
  <c r="L25" s="1"/>
  <c r="J29"/>
  <c r="L29" s="1"/>
  <c r="AA26" s="1"/>
  <c r="J32"/>
  <c r="L32" s="1"/>
  <c r="J34"/>
  <c r="L34" s="1"/>
  <c r="J37"/>
  <c r="L37" s="1"/>
  <c r="J39"/>
  <c r="L39" s="1"/>
  <c r="J42"/>
  <c r="L42" s="1"/>
  <c r="J44"/>
  <c r="L44" s="1"/>
  <c r="J47"/>
  <c r="L47" s="1"/>
  <c r="J50"/>
  <c r="L50" s="1"/>
  <c r="J52"/>
  <c r="L52" s="1"/>
  <c r="J54"/>
  <c r="L54" s="1"/>
  <c r="J56"/>
  <c r="L56" s="1"/>
  <c r="J60"/>
  <c r="L60" s="1"/>
  <c r="J63"/>
  <c r="L63" s="1"/>
  <c r="J65"/>
  <c r="L65" s="1"/>
  <c r="AA69"/>
  <c r="AA74"/>
  <c r="AA77"/>
  <c r="AA80"/>
  <c r="AA83"/>
  <c r="AA86"/>
  <c r="AA93"/>
  <c r="AA96"/>
  <c r="AA103"/>
  <c r="AA110"/>
  <c r="AA113"/>
  <c r="AA117"/>
  <c r="AA120"/>
  <c r="AA123"/>
  <c r="AA133"/>
  <c r="Z68"/>
  <c r="X68"/>
  <c r="Y71"/>
  <c r="W71"/>
  <c r="Z71"/>
  <c r="X71"/>
  <c r="Z72"/>
  <c r="X72"/>
  <c r="Y72"/>
  <c r="W72"/>
  <c r="Y78"/>
  <c r="W78"/>
  <c r="Z78"/>
  <c r="X78"/>
  <c r="Y79"/>
  <c r="W79"/>
  <c r="Z79"/>
  <c r="X79"/>
  <c r="Z81"/>
  <c r="W81"/>
  <c r="X81"/>
  <c r="Y87"/>
  <c r="W87"/>
  <c r="Z87"/>
  <c r="X87"/>
  <c r="Z88"/>
  <c r="X88"/>
  <c r="Y88"/>
  <c r="W88"/>
  <c r="X89"/>
  <c r="Z89"/>
  <c r="W89"/>
  <c r="Z91"/>
  <c r="X91"/>
  <c r="Y91"/>
  <c r="W91"/>
  <c r="Y94"/>
  <c r="W94"/>
  <c r="Z94"/>
  <c r="X94"/>
  <c r="Y95"/>
  <c r="W95"/>
  <c r="Z95"/>
  <c r="X95"/>
  <c r="Y97"/>
  <c r="W97"/>
  <c r="Z97"/>
  <c r="X97"/>
  <c r="Z98"/>
  <c r="X98"/>
  <c r="Y98"/>
  <c r="W98"/>
  <c r="Z99"/>
  <c r="X99"/>
  <c r="Y99"/>
  <c r="W99"/>
  <c r="Y100"/>
  <c r="W100"/>
  <c r="Z100"/>
  <c r="X100"/>
  <c r="Z101"/>
  <c r="X101"/>
  <c r="Y101"/>
  <c r="W101"/>
  <c r="Y104"/>
  <c r="W104"/>
  <c r="Z104"/>
  <c r="X104"/>
  <c r="Z105"/>
  <c r="X105"/>
  <c r="Y105"/>
  <c r="W105"/>
  <c r="Z106"/>
  <c r="X106"/>
  <c r="Y106"/>
  <c r="W106"/>
  <c r="Y107"/>
  <c r="W107"/>
  <c r="Z107"/>
  <c r="X107"/>
  <c r="Z108"/>
  <c r="X108"/>
  <c r="Y108"/>
  <c r="W108"/>
  <c r="Y111"/>
  <c r="W111"/>
  <c r="Z111"/>
  <c r="X111"/>
  <c r="Y112"/>
  <c r="W112"/>
  <c r="Z112"/>
  <c r="X112"/>
  <c r="Y114"/>
  <c r="W114"/>
  <c r="Z114"/>
  <c r="X114"/>
  <c r="Z115"/>
  <c r="W115"/>
  <c r="X115"/>
  <c r="Y121"/>
  <c r="W121"/>
  <c r="Z121"/>
  <c r="X121"/>
  <c r="Y122"/>
  <c r="W122"/>
  <c r="Z122"/>
  <c r="X122"/>
  <c r="Y124"/>
  <c r="W124"/>
  <c r="Z124"/>
  <c r="X124"/>
  <c r="Z125"/>
  <c r="X125"/>
  <c r="Y125"/>
  <c r="W125"/>
  <c r="Z126"/>
  <c r="X126"/>
  <c r="Y126"/>
  <c r="W126"/>
  <c r="Y127"/>
  <c r="W127"/>
  <c r="Z127"/>
  <c r="X127"/>
  <c r="Z128"/>
  <c r="X128"/>
  <c r="Y128"/>
  <c r="W128"/>
  <c r="Z131"/>
  <c r="X131"/>
  <c r="Y131"/>
  <c r="W131"/>
  <c r="AA57"/>
  <c r="W68"/>
  <c r="AA68"/>
  <c r="J71"/>
  <c r="L71" s="1"/>
  <c r="J73"/>
  <c r="L73" s="1"/>
  <c r="J76"/>
  <c r="L76" s="1"/>
  <c r="J78"/>
  <c r="L78" s="1"/>
  <c r="J81"/>
  <c r="L81" s="1"/>
  <c r="J82"/>
  <c r="L82" s="1"/>
  <c r="J85"/>
  <c r="L85" s="1"/>
  <c r="J87"/>
  <c r="L87" s="1"/>
  <c r="J92"/>
  <c r="L92" s="1"/>
  <c r="J94"/>
  <c r="L94" s="1"/>
  <c r="J97"/>
  <c r="L97" s="1"/>
  <c r="J100"/>
  <c r="L100" s="1"/>
  <c r="J102"/>
  <c r="L102" s="1"/>
  <c r="J104"/>
  <c r="L104" s="1"/>
  <c r="J107"/>
  <c r="L107" s="1"/>
  <c r="J109"/>
  <c r="L109" s="1"/>
  <c r="J111"/>
  <c r="L111" s="1"/>
  <c r="J114"/>
  <c r="L114" s="1"/>
  <c r="J116"/>
  <c r="L116" s="1"/>
  <c r="J119"/>
  <c r="L119" s="1"/>
  <c r="J121"/>
  <c r="L121" s="1"/>
  <c r="J124"/>
  <c r="L124" s="1"/>
  <c r="J127"/>
  <c r="L127" s="1"/>
  <c r="J129"/>
  <c r="L129" s="1"/>
  <c r="J132"/>
  <c r="L132" s="1"/>
  <c r="J134"/>
  <c r="L134" s="1"/>
  <c r="AA43" i="35"/>
  <c r="T135"/>
  <c r="S135"/>
  <c r="N12" i="36"/>
  <c r="P12" s="1"/>
  <c r="N13"/>
  <c r="O13" s="1"/>
  <c r="N14"/>
  <c r="O14" s="1"/>
  <c r="N15"/>
  <c r="P15" s="1"/>
  <c r="N16"/>
  <c r="O16" s="1"/>
  <c r="N17"/>
  <c r="O17" s="1"/>
  <c r="N18"/>
  <c r="P18" s="1"/>
  <c r="N19"/>
  <c r="O19" s="1"/>
  <c r="N20"/>
  <c r="P20" s="1"/>
  <c r="N21"/>
  <c r="O21" s="1"/>
  <c r="N22"/>
  <c r="P22" s="1"/>
  <c r="N23"/>
  <c r="O23" s="1"/>
  <c r="N24"/>
  <c r="O24" s="1"/>
  <c r="N25"/>
  <c r="P25" s="1"/>
  <c r="N26"/>
  <c r="O26" s="1"/>
  <c r="N27"/>
  <c r="P27" s="1"/>
  <c r="N28"/>
  <c r="O28" s="1"/>
  <c r="N29"/>
  <c r="O29" s="1"/>
  <c r="N30"/>
  <c r="P30" s="1"/>
  <c r="N31"/>
  <c r="O31" s="1"/>
  <c r="N32"/>
  <c r="P32" s="1"/>
  <c r="N33"/>
  <c r="O33" s="1"/>
  <c r="N34"/>
  <c r="O34" s="1"/>
  <c r="N35"/>
  <c r="P35" s="1"/>
  <c r="N36"/>
  <c r="O36" s="1"/>
  <c r="N37"/>
  <c r="P37" s="1"/>
  <c r="N38"/>
  <c r="O38" s="1"/>
  <c r="N39"/>
  <c r="P39" s="1"/>
  <c r="N40"/>
  <c r="O40" s="1"/>
  <c r="N41"/>
  <c r="P41" s="1"/>
  <c r="N42"/>
  <c r="P42" s="1"/>
  <c r="N43"/>
  <c r="O43" s="1"/>
  <c r="N44"/>
  <c r="P44" s="1"/>
  <c r="N45"/>
  <c r="O45" s="1"/>
  <c r="N46"/>
  <c r="P46" s="1"/>
  <c r="N47"/>
  <c r="O47" s="1"/>
  <c r="N48"/>
  <c r="P48" s="1"/>
  <c r="N49"/>
  <c r="O49" s="1"/>
  <c r="N50"/>
  <c r="P50" s="1"/>
  <c r="N51"/>
  <c r="O51" s="1"/>
  <c r="N52"/>
  <c r="P52" s="1"/>
  <c r="N53"/>
  <c r="P53" s="1"/>
  <c r="N54"/>
  <c r="O54" s="1"/>
  <c r="N55"/>
  <c r="O55" s="1"/>
  <c r="N56"/>
  <c r="P56" s="1"/>
  <c r="N57"/>
  <c r="O57" s="1"/>
  <c r="N58"/>
  <c r="P58" s="1"/>
  <c r="N59"/>
  <c r="P59" s="1"/>
  <c r="N60"/>
  <c r="O60" s="1"/>
  <c r="N61"/>
  <c r="P61" s="1"/>
  <c r="N62"/>
  <c r="O62" s="1"/>
  <c r="N63"/>
  <c r="O63" s="1"/>
  <c r="N64"/>
  <c r="P64" s="1"/>
  <c r="N65"/>
  <c r="O65" s="1"/>
  <c r="N66"/>
  <c r="O66" s="1"/>
  <c r="N67"/>
  <c r="P67" s="1"/>
  <c r="N68"/>
  <c r="O68" s="1"/>
  <c r="N69"/>
  <c r="P69" s="1"/>
  <c r="N70"/>
  <c r="O70" s="1"/>
  <c r="N71"/>
  <c r="P71" s="1"/>
  <c r="N72"/>
  <c r="O72" s="1"/>
  <c r="N73"/>
  <c r="P73" s="1"/>
  <c r="N74"/>
  <c r="O74" s="1"/>
  <c r="N75"/>
  <c r="P75" s="1"/>
  <c r="N76"/>
  <c r="O76" s="1"/>
  <c r="N77"/>
  <c r="P77" s="1"/>
  <c r="N78"/>
  <c r="O78" s="1"/>
  <c r="N79"/>
  <c r="P79" s="1"/>
  <c r="N80"/>
  <c r="O80" s="1"/>
  <c r="N81"/>
  <c r="P81" s="1"/>
  <c r="N82"/>
  <c r="O82" s="1"/>
  <c r="N83"/>
  <c r="P83" s="1"/>
  <c r="N84"/>
  <c r="O84" s="1"/>
  <c r="N85"/>
  <c r="O85" s="1"/>
  <c r="N86"/>
  <c r="O86" s="1"/>
  <c r="N87"/>
  <c r="P87" s="1"/>
  <c r="N88"/>
  <c r="O88" s="1"/>
  <c r="N89"/>
  <c r="P89" s="1"/>
  <c r="N90"/>
  <c r="R90" s="1"/>
  <c r="N91"/>
  <c r="O91" s="1"/>
  <c r="N92"/>
  <c r="O92" s="1"/>
  <c r="N93"/>
  <c r="R93" s="1"/>
  <c r="N94"/>
  <c r="P94" s="1"/>
  <c r="N95"/>
  <c r="R95" s="1"/>
  <c r="N96"/>
  <c r="P96" s="1"/>
  <c r="N97"/>
  <c r="R97" s="1"/>
  <c r="N98"/>
  <c r="O98" s="1"/>
  <c r="N99"/>
  <c r="O99" s="1"/>
  <c r="N100"/>
  <c r="R100" s="1"/>
  <c r="N101"/>
  <c r="O101" s="1"/>
  <c r="N102"/>
  <c r="O102" s="1"/>
  <c r="R12"/>
  <c r="Q13"/>
  <c r="R13"/>
  <c r="Q14"/>
  <c r="R15"/>
  <c r="Q15"/>
  <c r="Q16"/>
  <c r="Q17"/>
  <c r="R17"/>
  <c r="R18"/>
  <c r="Q19"/>
  <c r="R19"/>
  <c r="R20"/>
  <c r="Q21"/>
  <c r="R21"/>
  <c r="R22"/>
  <c r="Q23"/>
  <c r="R23"/>
  <c r="Q24"/>
  <c r="R25"/>
  <c r="Q25"/>
  <c r="Q26"/>
  <c r="R27"/>
  <c r="Q27"/>
  <c r="Q28"/>
  <c r="Q29"/>
  <c r="R29"/>
  <c r="R30"/>
  <c r="Q31"/>
  <c r="R31"/>
  <c r="R32"/>
  <c r="Q33"/>
  <c r="R33"/>
  <c r="Q34"/>
  <c r="R35"/>
  <c r="Q35"/>
  <c r="Q36"/>
  <c r="R37"/>
  <c r="Q37"/>
  <c r="Q38"/>
  <c r="R39"/>
  <c r="Q39"/>
  <c r="Q40"/>
  <c r="R41"/>
  <c r="Q41"/>
  <c r="R42"/>
  <c r="Q43"/>
  <c r="R43"/>
  <c r="R44"/>
  <c r="Q45"/>
  <c r="R45"/>
  <c r="R46"/>
  <c r="Q47"/>
  <c r="R48"/>
  <c r="R49"/>
  <c r="R50"/>
  <c r="Q51"/>
  <c r="R52"/>
  <c r="Q53"/>
  <c r="Q54"/>
  <c r="Q55"/>
  <c r="R56"/>
  <c r="R57"/>
  <c r="R58"/>
  <c r="R59"/>
  <c r="Q60"/>
  <c r="Q61"/>
  <c r="Q62"/>
  <c r="Q63"/>
  <c r="R64"/>
  <c r="R65"/>
  <c r="Q66"/>
  <c r="R67"/>
  <c r="Q68"/>
  <c r="Q69"/>
  <c r="Q70"/>
  <c r="R71"/>
  <c r="Q72"/>
  <c r="Q73"/>
  <c r="Q74"/>
  <c r="R75"/>
  <c r="Q76"/>
  <c r="Q77"/>
  <c r="Q78"/>
  <c r="R79"/>
  <c r="Q80"/>
  <c r="Q81"/>
  <c r="Q82"/>
  <c r="R83"/>
  <c r="Q84"/>
  <c r="R86"/>
  <c r="Q88"/>
  <c r="P90"/>
  <c r="O90"/>
  <c r="P93"/>
  <c r="R94"/>
  <c r="O95"/>
  <c r="R96"/>
  <c r="P97"/>
  <c r="Q98"/>
  <c r="P100"/>
  <c r="O100"/>
  <c r="N11"/>
  <c r="N135" i="35"/>
  <c r="P135"/>
  <c r="AA27"/>
  <c r="AD12"/>
  <c r="AB12"/>
  <c r="AE12"/>
  <c r="AC12"/>
  <c r="AD13"/>
  <c r="AE13"/>
  <c r="AD15"/>
  <c r="AB15"/>
  <c r="AE15"/>
  <c r="AC15"/>
  <c r="AE16"/>
  <c r="AD16"/>
  <c r="AE17"/>
  <c r="AC17"/>
  <c r="AD17"/>
  <c r="AB17"/>
  <c r="AD18"/>
  <c r="AE18"/>
  <c r="AE19"/>
  <c r="AC19"/>
  <c r="AD19"/>
  <c r="AB19"/>
  <c r="AD22"/>
  <c r="AE22"/>
  <c r="AE25"/>
  <c r="AC25"/>
  <c r="AD25"/>
  <c r="AB25"/>
  <c r="AE26"/>
  <c r="AD26"/>
  <c r="AD27"/>
  <c r="AB27"/>
  <c r="AE27"/>
  <c r="AC27"/>
  <c r="AE28"/>
  <c r="AC28"/>
  <c r="AD28"/>
  <c r="AB28"/>
  <c r="AD34"/>
  <c r="AE34"/>
  <c r="AE35"/>
  <c r="AC35"/>
  <c r="AD35"/>
  <c r="AB35"/>
  <c r="AE36"/>
  <c r="AC36"/>
  <c r="AD36"/>
  <c r="AB36"/>
  <c r="AD39"/>
  <c r="AE39"/>
  <c r="AE40"/>
  <c r="AC40"/>
  <c r="AD40"/>
  <c r="AB40"/>
  <c r="AE41"/>
  <c r="AD41"/>
  <c r="AD42"/>
  <c r="AB42"/>
  <c r="AE42"/>
  <c r="AC42"/>
  <c r="AE43"/>
  <c r="AC43"/>
  <c r="AB43"/>
  <c r="AE46"/>
  <c r="AD46"/>
  <c r="AD52"/>
  <c r="AB52"/>
  <c r="AE52"/>
  <c r="AC52"/>
  <c r="AE53"/>
  <c r="AD53"/>
  <c r="AD56"/>
  <c r="AB56"/>
  <c r="AE56"/>
  <c r="AC56"/>
  <c r="AE59"/>
  <c r="AD59"/>
  <c r="AD65"/>
  <c r="AB65"/>
  <c r="AE65"/>
  <c r="AC65"/>
  <c r="AF16"/>
  <c r="AF19"/>
  <c r="AF25"/>
  <c r="AF28"/>
  <c r="AF35"/>
  <c r="AF40"/>
  <c r="AF43"/>
  <c r="AF46"/>
  <c r="AF53"/>
  <c r="AF59"/>
  <c r="AE14"/>
  <c r="AC14"/>
  <c r="AD14"/>
  <c r="AB14"/>
  <c r="AD20"/>
  <c r="AB20"/>
  <c r="AE20"/>
  <c r="AC20"/>
  <c r="AE21"/>
  <c r="AC21"/>
  <c r="AD21"/>
  <c r="AB21"/>
  <c r="AD23"/>
  <c r="AB23"/>
  <c r="AE23"/>
  <c r="AC23"/>
  <c r="AD24"/>
  <c r="AB24"/>
  <c r="AE24"/>
  <c r="AC24"/>
  <c r="AD29"/>
  <c r="AB29"/>
  <c r="AE29"/>
  <c r="AC29"/>
  <c r="AE30"/>
  <c r="AC30"/>
  <c r="AD30"/>
  <c r="AB30"/>
  <c r="AE31"/>
  <c r="AC31"/>
  <c r="AD31"/>
  <c r="AB31"/>
  <c r="AD32"/>
  <c r="AB32"/>
  <c r="AE32"/>
  <c r="AC32"/>
  <c r="AE33"/>
  <c r="AC33"/>
  <c r="AD33"/>
  <c r="AB33"/>
  <c r="AD37"/>
  <c r="AB37"/>
  <c r="AE37"/>
  <c r="AC37"/>
  <c r="AE38"/>
  <c r="AC38"/>
  <c r="AD38"/>
  <c r="AB38"/>
  <c r="AD44"/>
  <c r="AB44"/>
  <c r="AE44"/>
  <c r="AC44"/>
  <c r="AD45"/>
  <c r="AB45"/>
  <c r="AE45"/>
  <c r="AC45"/>
  <c r="AD47"/>
  <c r="AB47"/>
  <c r="AE47"/>
  <c r="AC47"/>
  <c r="AE48"/>
  <c r="AC48"/>
  <c r="AD48"/>
  <c r="AB48"/>
  <c r="AE49"/>
  <c r="AC49"/>
  <c r="AD49"/>
  <c r="AB49"/>
  <c r="AD50"/>
  <c r="AB50"/>
  <c r="AE50"/>
  <c r="AC50"/>
  <c r="AE51"/>
  <c r="AC51"/>
  <c r="AD51"/>
  <c r="AB51"/>
  <c r="AD54"/>
  <c r="AB54"/>
  <c r="AE54"/>
  <c r="AC54"/>
  <c r="AE55"/>
  <c r="AC55"/>
  <c r="AD55"/>
  <c r="AB55"/>
  <c r="AD57"/>
  <c r="AB57"/>
  <c r="AE57"/>
  <c r="AC57"/>
  <c r="AD58"/>
  <c r="AB58"/>
  <c r="AE58"/>
  <c r="AC58"/>
  <c r="AD60"/>
  <c r="AB60"/>
  <c r="AE60"/>
  <c r="AC60"/>
  <c r="AE61"/>
  <c r="AC61"/>
  <c r="AD61"/>
  <c r="AB61"/>
  <c r="AE62"/>
  <c r="AC62"/>
  <c r="AD62"/>
  <c r="AB62"/>
  <c r="AD63"/>
  <c r="AB63"/>
  <c r="AE63"/>
  <c r="AC63"/>
  <c r="AE64"/>
  <c r="AC64"/>
  <c r="AD64"/>
  <c r="AB64"/>
  <c r="AE68"/>
  <c r="AD68"/>
  <c r="AD69"/>
  <c r="AB69"/>
  <c r="AE69"/>
  <c r="AC69"/>
  <c r="AD70"/>
  <c r="AB70"/>
  <c r="AE70"/>
  <c r="AC70"/>
  <c r="AE73"/>
  <c r="AC73"/>
  <c r="AD73"/>
  <c r="AB73"/>
  <c r="AD74"/>
  <c r="AE74"/>
  <c r="AD75"/>
  <c r="AB75"/>
  <c r="AE75"/>
  <c r="AC75"/>
  <c r="AE76"/>
  <c r="AD76"/>
  <c r="AD77"/>
  <c r="AB77"/>
  <c r="AE77"/>
  <c r="AC77"/>
  <c r="AD80"/>
  <c r="AB80"/>
  <c r="AE80"/>
  <c r="AC80"/>
  <c r="AE81"/>
  <c r="AB81"/>
  <c r="AC81"/>
  <c r="AB82"/>
  <c r="AC82"/>
  <c r="AB85"/>
  <c r="AC85"/>
  <c r="AC88"/>
  <c r="AB88"/>
  <c r="AC89"/>
  <c r="AE89"/>
  <c r="AB89"/>
  <c r="AE93"/>
  <c r="AC93"/>
  <c r="AD93"/>
  <c r="AB93"/>
  <c r="AD94"/>
  <c r="AE94"/>
  <c r="AD95"/>
  <c r="AB95"/>
  <c r="AE95"/>
  <c r="AC95"/>
  <c r="AE96"/>
  <c r="AD96"/>
  <c r="AD97"/>
  <c r="AB97"/>
  <c r="AE97"/>
  <c r="AC97"/>
  <c r="AD100"/>
  <c r="AB100"/>
  <c r="AE100"/>
  <c r="AC100"/>
  <c r="AE103"/>
  <c r="AC103"/>
  <c r="AD103"/>
  <c r="AB103"/>
  <c r="AD104"/>
  <c r="AE104"/>
  <c r="AD107"/>
  <c r="AE107"/>
  <c r="AE110"/>
  <c r="AD110"/>
  <c r="AD111"/>
  <c r="AB111"/>
  <c r="AE111"/>
  <c r="AC111"/>
  <c r="AD112"/>
  <c r="AE112"/>
  <c r="AE113"/>
  <c r="AC113"/>
  <c r="AD113"/>
  <c r="AB113"/>
  <c r="AD116"/>
  <c r="AE116"/>
  <c r="AE120"/>
  <c r="AD120"/>
  <c r="AD121"/>
  <c r="AB121"/>
  <c r="AE121"/>
  <c r="AC121"/>
  <c r="AD122"/>
  <c r="AE122"/>
  <c r="AE123"/>
  <c r="AC123"/>
  <c r="AD123"/>
  <c r="AB123"/>
  <c r="AD124"/>
  <c r="AE124"/>
  <c r="AD129"/>
  <c r="AB129"/>
  <c r="AE129"/>
  <c r="AC129"/>
  <c r="AD130"/>
  <c r="AE130"/>
  <c r="AD132"/>
  <c r="AB132"/>
  <c r="AE132"/>
  <c r="AC132"/>
  <c r="AE133"/>
  <c r="AC133"/>
  <c r="AD133"/>
  <c r="AB133"/>
  <c r="AE134"/>
  <c r="AC134"/>
  <c r="AD134"/>
  <c r="AB134"/>
  <c r="I135"/>
  <c r="M135"/>
  <c r="O135"/>
  <c r="AF11"/>
  <c r="J12"/>
  <c r="Q12" s="1"/>
  <c r="J15"/>
  <c r="Q15" s="1"/>
  <c r="J18"/>
  <c r="Q18" s="1"/>
  <c r="J20"/>
  <c r="Q20" s="1"/>
  <c r="J22"/>
  <c r="Q22" s="1"/>
  <c r="Q24"/>
  <c r="AF24" s="1"/>
  <c r="J27"/>
  <c r="Q27" s="1"/>
  <c r="J29"/>
  <c r="Q29" s="1"/>
  <c r="J32"/>
  <c r="Q32" s="1"/>
  <c r="J34"/>
  <c r="Q34" s="1"/>
  <c r="J37"/>
  <c r="Q37" s="1"/>
  <c r="J39"/>
  <c r="Q39" s="1"/>
  <c r="J42"/>
  <c r="Q42" s="1"/>
  <c r="J44"/>
  <c r="Q44" s="1"/>
  <c r="J47"/>
  <c r="Q47" s="1"/>
  <c r="J50"/>
  <c r="Q50" s="1"/>
  <c r="J52"/>
  <c r="Q52" s="1"/>
  <c r="J54"/>
  <c r="Q54" s="1"/>
  <c r="J56"/>
  <c r="Q56" s="1"/>
  <c r="J60"/>
  <c r="Q60" s="1"/>
  <c r="J63"/>
  <c r="Q63" s="1"/>
  <c r="J65"/>
  <c r="Q65" s="1"/>
  <c r="AA66"/>
  <c r="AF69"/>
  <c r="AF74"/>
  <c r="AF77"/>
  <c r="AF80"/>
  <c r="AF82"/>
  <c r="AF85"/>
  <c r="AF94"/>
  <c r="AF97"/>
  <c r="AF100"/>
  <c r="AF104"/>
  <c r="AF107"/>
  <c r="AF111"/>
  <c r="AF121"/>
  <c r="AF124"/>
  <c r="AF133"/>
  <c r="AD67"/>
  <c r="AB67"/>
  <c r="AE67"/>
  <c r="AC67"/>
  <c r="AE71"/>
  <c r="AC71"/>
  <c r="AD71"/>
  <c r="AB71"/>
  <c r="AD72"/>
  <c r="AB72"/>
  <c r="AE72"/>
  <c r="AC72"/>
  <c r="AE78"/>
  <c r="AC78"/>
  <c r="AD78"/>
  <c r="AB78"/>
  <c r="AE79"/>
  <c r="AC79"/>
  <c r="AD79"/>
  <c r="AB79"/>
  <c r="AE83"/>
  <c r="AC83"/>
  <c r="AD83"/>
  <c r="AB83"/>
  <c r="AE84"/>
  <c r="AC84"/>
  <c r="AD84"/>
  <c r="AB84"/>
  <c r="AE86"/>
  <c r="AC86"/>
  <c r="AD86"/>
  <c r="AB86"/>
  <c r="AD87"/>
  <c r="AB87"/>
  <c r="AE87"/>
  <c r="AC87"/>
  <c r="AD90"/>
  <c r="AB90"/>
  <c r="AE90"/>
  <c r="AC90"/>
  <c r="AE91"/>
  <c r="AC91"/>
  <c r="AD91"/>
  <c r="AB91"/>
  <c r="AD92"/>
  <c r="AB92"/>
  <c r="AE92"/>
  <c r="AC92"/>
  <c r="AE98"/>
  <c r="AC98"/>
  <c r="AD98"/>
  <c r="AB98"/>
  <c r="AE99"/>
  <c r="AC99"/>
  <c r="AD99"/>
  <c r="AB99"/>
  <c r="AE101"/>
  <c r="AC101"/>
  <c r="AD101"/>
  <c r="AB101"/>
  <c r="AD102"/>
  <c r="AB102"/>
  <c r="AE102"/>
  <c r="AC102"/>
  <c r="AE105"/>
  <c r="AC105"/>
  <c r="AD105"/>
  <c r="AB105"/>
  <c r="AE106"/>
  <c r="AC106"/>
  <c r="AD106"/>
  <c r="AB106"/>
  <c r="AE108"/>
  <c r="AC108"/>
  <c r="AD108"/>
  <c r="AB108"/>
  <c r="AD109"/>
  <c r="AB109"/>
  <c r="AE109"/>
  <c r="AC109"/>
  <c r="AD114"/>
  <c r="AB114"/>
  <c r="AE114"/>
  <c r="AC114"/>
  <c r="AE115"/>
  <c r="AB115"/>
  <c r="AC115"/>
  <c r="AE117"/>
  <c r="AC117"/>
  <c r="AD117"/>
  <c r="AB117"/>
  <c r="AE118"/>
  <c r="AC118"/>
  <c r="AD118"/>
  <c r="AB118"/>
  <c r="AD119"/>
  <c r="AB119"/>
  <c r="AE119"/>
  <c r="AC119"/>
  <c r="AE125"/>
  <c r="AC125"/>
  <c r="AD125"/>
  <c r="AB125"/>
  <c r="AE126"/>
  <c r="AC126"/>
  <c r="AD126"/>
  <c r="AB126"/>
  <c r="AD127"/>
  <c r="AB127"/>
  <c r="AE127"/>
  <c r="AC127"/>
  <c r="AE128"/>
  <c r="AD128"/>
  <c r="AE131"/>
  <c r="AD131"/>
  <c r="AA11"/>
  <c r="AA135" s="1"/>
  <c r="Q23"/>
  <c r="AF23" s="1"/>
  <c r="Q57"/>
  <c r="AF57" s="1"/>
  <c r="AF68"/>
  <c r="AF71"/>
  <c r="AF73"/>
  <c r="AF76"/>
  <c r="AF83"/>
  <c r="AF86"/>
  <c r="AF88"/>
  <c r="AF93"/>
  <c r="AF96"/>
  <c r="AF98"/>
  <c r="AF103"/>
  <c r="AF105"/>
  <c r="AF108"/>
  <c r="AF110"/>
  <c r="AF113"/>
  <c r="J114"/>
  <c r="Q114" s="1"/>
  <c r="J116"/>
  <c r="Q116" s="1"/>
  <c r="AF117"/>
  <c r="J119"/>
  <c r="Q119" s="1"/>
  <c r="AF120"/>
  <c r="AF123"/>
  <c r="AF125"/>
  <c r="J127"/>
  <c r="Q127" s="1"/>
  <c r="J129"/>
  <c r="Q129" s="1"/>
  <c r="J132"/>
  <c r="Q132" s="1"/>
  <c r="J134"/>
  <c r="Q134" s="1"/>
  <c r="R12" i="33"/>
  <c r="P12"/>
  <c r="Q12"/>
  <c r="O12"/>
  <c r="Q13"/>
  <c r="O13"/>
  <c r="R13"/>
  <c r="P13"/>
  <c r="R14"/>
  <c r="P14"/>
  <c r="Q14"/>
  <c r="O14"/>
  <c r="Q15"/>
  <c r="O15"/>
  <c r="R15"/>
  <c r="P15"/>
  <c r="R16"/>
  <c r="P16"/>
  <c r="Q16"/>
  <c r="O16"/>
  <c r="Q17"/>
  <c r="O17"/>
  <c r="R17"/>
  <c r="P17"/>
  <c r="R18"/>
  <c r="P18"/>
  <c r="Q18"/>
  <c r="O18"/>
  <c r="Q19"/>
  <c r="O19"/>
  <c r="R19"/>
  <c r="P19"/>
  <c r="R20"/>
  <c r="P20"/>
  <c r="Q20"/>
  <c r="O20"/>
  <c r="Q21"/>
  <c r="O21"/>
  <c r="R21"/>
  <c r="P21"/>
  <c r="R22"/>
  <c r="P22"/>
  <c r="Q22"/>
  <c r="O22"/>
  <c r="Q23"/>
  <c r="O23"/>
  <c r="R23"/>
  <c r="P23"/>
  <c r="R24"/>
  <c r="P24"/>
  <c r="Q24"/>
  <c r="O24"/>
  <c r="Q25"/>
  <c r="O25"/>
  <c r="R25"/>
  <c r="P25"/>
  <c r="R26"/>
  <c r="P26"/>
  <c r="Q26"/>
  <c r="O26"/>
  <c r="Q27"/>
  <c r="O27"/>
  <c r="R27"/>
  <c r="P27"/>
  <c r="R28"/>
  <c r="P28"/>
  <c r="Q28"/>
  <c r="O28"/>
  <c r="Q29"/>
  <c r="O29"/>
  <c r="R29"/>
  <c r="P29"/>
  <c r="R30"/>
  <c r="P30"/>
  <c r="Q30"/>
  <c r="O30"/>
  <c r="Q31"/>
  <c r="O31"/>
  <c r="R31"/>
  <c r="P31"/>
  <c r="R32"/>
  <c r="P32"/>
  <c r="Q32"/>
  <c r="O32"/>
  <c r="Q33"/>
  <c r="O33"/>
  <c r="R33"/>
  <c r="P33"/>
  <c r="R34"/>
  <c r="P34"/>
  <c r="Q34"/>
  <c r="O34"/>
  <c r="Q35"/>
  <c r="O35"/>
  <c r="P35"/>
  <c r="R35"/>
  <c r="Q37"/>
  <c r="O37"/>
  <c r="R37"/>
  <c r="P37"/>
  <c r="Q39"/>
  <c r="O39"/>
  <c r="P39"/>
  <c r="R39"/>
  <c r="Q41"/>
  <c r="O41"/>
  <c r="R41"/>
  <c r="P41"/>
  <c r="Q43"/>
  <c r="O43"/>
  <c r="P43"/>
  <c r="R43"/>
  <c r="Q45"/>
  <c r="O45"/>
  <c r="R45"/>
  <c r="P45"/>
  <c r="Q47"/>
  <c r="O47"/>
  <c r="P47"/>
  <c r="R47"/>
  <c r="Q49"/>
  <c r="O49"/>
  <c r="R49"/>
  <c r="P49"/>
  <c r="Q51"/>
  <c r="O51"/>
  <c r="P51"/>
  <c r="R51"/>
  <c r="Q53"/>
  <c r="O53"/>
  <c r="R53"/>
  <c r="P53"/>
  <c r="Q55"/>
  <c r="O55"/>
  <c r="P55"/>
  <c r="R55"/>
  <c r="N11"/>
  <c r="N38"/>
  <c r="N42"/>
  <c r="N46"/>
  <c r="N50"/>
  <c r="N54"/>
  <c r="R36"/>
  <c r="P36"/>
  <c r="R40"/>
  <c r="P40"/>
  <c r="R44"/>
  <c r="P44"/>
  <c r="R48"/>
  <c r="P48"/>
  <c r="R52"/>
  <c r="P52"/>
  <c r="R56"/>
  <c r="P56"/>
  <c r="Q56"/>
  <c r="O56"/>
  <c r="Q57"/>
  <c r="O57"/>
  <c r="R57"/>
  <c r="P57"/>
  <c r="R58"/>
  <c r="P58"/>
  <c r="Q58"/>
  <c r="O58"/>
  <c r="Q59"/>
  <c r="O59"/>
  <c r="R59"/>
  <c r="P59"/>
  <c r="R60"/>
  <c r="P60"/>
  <c r="Q60"/>
  <c r="O60"/>
  <c r="Q61"/>
  <c r="O61"/>
  <c r="R61"/>
  <c r="P61"/>
  <c r="R62"/>
  <c r="P62"/>
  <c r="Q62"/>
  <c r="O62"/>
  <c r="Q63"/>
  <c r="O63"/>
  <c r="R63"/>
  <c r="P63"/>
  <c r="R64"/>
  <c r="P64"/>
  <c r="Q64"/>
  <c r="O64"/>
  <c r="Q65"/>
  <c r="O65"/>
  <c r="R65"/>
  <c r="P65"/>
  <c r="R66"/>
  <c r="P66"/>
  <c r="Q66"/>
  <c r="O66"/>
  <c r="Q67"/>
  <c r="O67"/>
  <c r="R67"/>
  <c r="P67"/>
  <c r="R68"/>
  <c r="P68"/>
  <c r="Q68"/>
  <c r="O68"/>
  <c r="Q69"/>
  <c r="O69"/>
  <c r="R69"/>
  <c r="P69"/>
  <c r="R70"/>
  <c r="P70"/>
  <c r="Q70"/>
  <c r="O70"/>
  <c r="Q71"/>
  <c r="O71"/>
  <c r="R71"/>
  <c r="P71"/>
  <c r="R72"/>
  <c r="P72"/>
  <c r="Q72"/>
  <c r="O72"/>
  <c r="Q73"/>
  <c r="O73"/>
  <c r="R73"/>
  <c r="P73"/>
  <c r="R74"/>
  <c r="P74"/>
  <c r="Q74"/>
  <c r="O74"/>
  <c r="Q75"/>
  <c r="O75"/>
  <c r="R75"/>
  <c r="P75"/>
  <c r="R76"/>
  <c r="P76"/>
  <c r="Q76"/>
  <c r="O76"/>
  <c r="Q77"/>
  <c r="O77"/>
  <c r="R77"/>
  <c r="P77"/>
  <c r="R78"/>
  <c r="P78"/>
  <c r="Q78"/>
  <c r="O78"/>
  <c r="Q79"/>
  <c r="O79"/>
  <c r="R79"/>
  <c r="P79"/>
  <c r="R80"/>
  <c r="P80"/>
  <c r="Q80"/>
  <c r="O80"/>
  <c r="Q81"/>
  <c r="O81"/>
  <c r="R81"/>
  <c r="P81"/>
  <c r="R82"/>
  <c r="P82"/>
  <c r="Q82"/>
  <c r="O82"/>
  <c r="Q83"/>
  <c r="O83"/>
  <c r="R83"/>
  <c r="P83"/>
  <c r="R84"/>
  <c r="P84"/>
  <c r="Q84"/>
  <c r="O84"/>
  <c r="Q85"/>
  <c r="O85"/>
  <c r="R85"/>
  <c r="P85"/>
  <c r="R86"/>
  <c r="P86"/>
  <c r="Q86"/>
  <c r="O86"/>
  <c r="Q87"/>
  <c r="O87"/>
  <c r="R87"/>
  <c r="P87"/>
  <c r="R88"/>
  <c r="P88"/>
  <c r="Q88"/>
  <c r="O88"/>
  <c r="Q89"/>
  <c r="O89"/>
  <c r="R89"/>
  <c r="P89"/>
  <c r="R90"/>
  <c r="P90"/>
  <c r="Q90"/>
  <c r="O90"/>
  <c r="Q91"/>
  <c r="O91"/>
  <c r="R91"/>
  <c r="P91"/>
  <c r="R92"/>
  <c r="P92"/>
  <c r="Q92"/>
  <c r="O92"/>
  <c r="Q93"/>
  <c r="O93"/>
  <c r="R93"/>
  <c r="P93"/>
  <c r="R94"/>
  <c r="P94"/>
  <c r="Q94"/>
  <c r="O94"/>
  <c r="Q95"/>
  <c r="O95"/>
  <c r="R95"/>
  <c r="P95"/>
  <c r="R96"/>
  <c r="P96"/>
  <c r="Q96"/>
  <c r="O96"/>
  <c r="Q97"/>
  <c r="O97"/>
  <c r="R97"/>
  <c r="P97"/>
  <c r="R98"/>
  <c r="P98"/>
  <c r="Q98"/>
  <c r="O98"/>
  <c r="Q99"/>
  <c r="O99"/>
  <c r="R99"/>
  <c r="P99"/>
  <c r="R100"/>
  <c r="P100"/>
  <c r="Q100"/>
  <c r="O100"/>
  <c r="Q101"/>
  <c r="O101"/>
  <c r="R101"/>
  <c r="P101"/>
  <c r="R102"/>
  <c r="P102"/>
  <c r="Q102"/>
  <c r="O102"/>
  <c r="Q103"/>
  <c r="O103"/>
  <c r="R103"/>
  <c r="P103"/>
  <c r="R104"/>
  <c r="P104"/>
  <c r="Q104"/>
  <c r="O104"/>
  <c r="Q105"/>
  <c r="O105"/>
  <c r="R105"/>
  <c r="P105"/>
  <c r="R106"/>
  <c r="P106"/>
  <c r="Q106"/>
  <c r="O106"/>
  <c r="Q107"/>
  <c r="O107"/>
  <c r="R107"/>
  <c r="P107"/>
  <c r="R108"/>
  <c r="P108"/>
  <c r="Q108"/>
  <c r="O108"/>
  <c r="Q109"/>
  <c r="O109"/>
  <c r="R109"/>
  <c r="P109"/>
  <c r="R110"/>
  <c r="P110"/>
  <c r="Q110"/>
  <c r="O110"/>
  <c r="Q111"/>
  <c r="O111"/>
  <c r="R111"/>
  <c r="P111"/>
  <c r="R112"/>
  <c r="P112"/>
  <c r="Q112"/>
  <c r="O112"/>
  <c r="Q113"/>
  <c r="O113"/>
  <c r="R113"/>
  <c r="P113"/>
  <c r="R114"/>
  <c r="P114"/>
  <c r="Q114"/>
  <c r="O114"/>
  <c r="Q115"/>
  <c r="O115"/>
  <c r="R115"/>
  <c r="P115"/>
  <c r="R116"/>
  <c r="P116"/>
  <c r="Q116"/>
  <c r="O116"/>
  <c r="Q117"/>
  <c r="O117"/>
  <c r="R117"/>
  <c r="P117"/>
  <c r="R118"/>
  <c r="P118"/>
  <c r="Q118"/>
  <c r="O118"/>
  <c r="Q119"/>
  <c r="O119"/>
  <c r="R119"/>
  <c r="P119"/>
  <c r="R120"/>
  <c r="P120"/>
  <c r="Q120"/>
  <c r="O120"/>
  <c r="Q121"/>
  <c r="O121"/>
  <c r="R121"/>
  <c r="P121"/>
  <c r="R122"/>
  <c r="P122"/>
  <c r="Q122"/>
  <c r="O122"/>
  <c r="Q123"/>
  <c r="O123"/>
  <c r="R123"/>
  <c r="P123"/>
  <c r="R124"/>
  <c r="P124"/>
  <c r="Q124"/>
  <c r="O124"/>
  <c r="Q125"/>
  <c r="O125"/>
  <c r="R125"/>
  <c r="P125"/>
  <c r="R126"/>
  <c r="P126"/>
  <c r="Q126"/>
  <c r="O126"/>
  <c r="Q127"/>
  <c r="O127"/>
  <c r="R127"/>
  <c r="P127"/>
  <c r="R128"/>
  <c r="P128"/>
  <c r="Q128"/>
  <c r="O128"/>
  <c r="Q129"/>
  <c r="O129"/>
  <c r="R129"/>
  <c r="P129"/>
  <c r="R130"/>
  <c r="P130"/>
  <c r="Q130"/>
  <c r="O130"/>
  <c r="Q131"/>
  <c r="O131"/>
  <c r="R131"/>
  <c r="P131"/>
  <c r="R132"/>
  <c r="P132"/>
  <c r="Q132"/>
  <c r="O132"/>
  <c r="Q133"/>
  <c r="O133"/>
  <c r="R133"/>
  <c r="P133"/>
  <c r="R134"/>
  <c r="P134"/>
  <c r="Q134"/>
  <c r="O134"/>
  <c r="O36"/>
  <c r="O40"/>
  <c r="O44"/>
  <c r="O48"/>
  <c r="O52"/>
  <c r="V15" i="30"/>
  <c r="V16"/>
  <c r="V18"/>
  <c r="V27"/>
  <c r="V33"/>
  <c r="V35"/>
  <c r="V38"/>
  <c r="V42"/>
  <c r="V52"/>
  <c r="V55"/>
  <c r="V68"/>
  <c r="V73"/>
  <c r="V74"/>
  <c r="V75"/>
  <c r="V80"/>
  <c r="V88"/>
  <c r="V89"/>
  <c r="V93"/>
  <c r="V97"/>
  <c r="V104"/>
  <c r="V115"/>
  <c r="V120"/>
  <c r="V11"/>
  <c r="V12"/>
  <c r="Z12" s="1"/>
  <c r="V13"/>
  <c r="V14"/>
  <c r="Z14" s="1"/>
  <c r="V17"/>
  <c r="V20"/>
  <c r="Y20" s="1"/>
  <c r="V21"/>
  <c r="V28"/>
  <c r="Y28" s="1"/>
  <c r="V29"/>
  <c r="V30"/>
  <c r="Z30" s="1"/>
  <c r="V31"/>
  <c r="V32"/>
  <c r="Z32" s="1"/>
  <c r="V36"/>
  <c r="V37"/>
  <c r="Z37" s="1"/>
  <c r="V43"/>
  <c r="V44"/>
  <c r="Y44" s="1"/>
  <c r="V46"/>
  <c r="V47"/>
  <c r="Z47" s="1"/>
  <c r="V48"/>
  <c r="V49"/>
  <c r="Y49" s="1"/>
  <c r="V50"/>
  <c r="V53"/>
  <c r="Y53" s="1"/>
  <c r="V54"/>
  <c r="V56"/>
  <c r="Y56" s="1"/>
  <c r="V57"/>
  <c r="V59"/>
  <c r="Y59" s="1"/>
  <c r="V60"/>
  <c r="V61"/>
  <c r="Z61" s="1"/>
  <c r="V62"/>
  <c r="V63"/>
  <c r="Z63" s="1"/>
  <c r="V66"/>
  <c r="V70"/>
  <c r="V71"/>
  <c r="V77"/>
  <c r="V79"/>
  <c r="V82"/>
  <c r="V83"/>
  <c r="V84"/>
  <c r="V85"/>
  <c r="V86"/>
  <c r="V90"/>
  <c r="V91"/>
  <c r="V92"/>
  <c r="V98"/>
  <c r="V99"/>
  <c r="V101"/>
  <c r="V102"/>
  <c r="V105"/>
  <c r="V106"/>
  <c r="V108"/>
  <c r="V110"/>
  <c r="V113"/>
  <c r="V116"/>
  <c r="V117"/>
  <c r="V118"/>
  <c r="V119"/>
  <c r="V121"/>
  <c r="V122"/>
  <c r="V124"/>
  <c r="V125"/>
  <c r="V126"/>
  <c r="V127"/>
  <c r="V128"/>
  <c r="V132"/>
  <c r="V134"/>
  <c r="AA19"/>
  <c r="AA24"/>
  <c r="AA27"/>
  <c r="AA34"/>
  <c r="AA39"/>
  <c r="AA42"/>
  <c r="AA45"/>
  <c r="AA52"/>
  <c r="AA58"/>
  <c r="AA68"/>
  <c r="AA73"/>
  <c r="AA76"/>
  <c r="AA80"/>
  <c r="AA88"/>
  <c r="AA94"/>
  <c r="AA97"/>
  <c r="AA100"/>
  <c r="AA104"/>
  <c r="AA107"/>
  <c r="AA123"/>
  <c r="AA134"/>
  <c r="Z11"/>
  <c r="X11"/>
  <c r="Y11"/>
  <c r="W11"/>
  <c r="X12"/>
  <c r="W12"/>
  <c r="Y13"/>
  <c r="W13"/>
  <c r="Z13"/>
  <c r="X13"/>
  <c r="X14"/>
  <c r="W14"/>
  <c r="Z17"/>
  <c r="X17"/>
  <c r="Y17"/>
  <c r="W17"/>
  <c r="W20"/>
  <c r="X20"/>
  <c r="Z21"/>
  <c r="X21"/>
  <c r="Y21"/>
  <c r="W21"/>
  <c r="W28"/>
  <c r="X28"/>
  <c r="Z29"/>
  <c r="X29"/>
  <c r="Y29"/>
  <c r="W29"/>
  <c r="X30"/>
  <c r="W30"/>
  <c r="Y31"/>
  <c r="W31"/>
  <c r="Z31"/>
  <c r="X31"/>
  <c r="X32"/>
  <c r="W32"/>
  <c r="Y36"/>
  <c r="W36"/>
  <c r="Z36"/>
  <c r="X36"/>
  <c r="X37"/>
  <c r="W37"/>
  <c r="Y43"/>
  <c r="W43"/>
  <c r="Z43"/>
  <c r="X43"/>
  <c r="W44"/>
  <c r="X44"/>
  <c r="Y46"/>
  <c r="W46"/>
  <c r="Z46"/>
  <c r="X46"/>
  <c r="X47"/>
  <c r="W47"/>
  <c r="Z48"/>
  <c r="X48"/>
  <c r="Y48"/>
  <c r="W48"/>
  <c r="W49"/>
  <c r="X49"/>
  <c r="Z50"/>
  <c r="X50"/>
  <c r="Y50"/>
  <c r="W50"/>
  <c r="W53"/>
  <c r="X53"/>
  <c r="Z54"/>
  <c r="X54"/>
  <c r="Y54"/>
  <c r="W54"/>
  <c r="W56"/>
  <c r="X56"/>
  <c r="Y57"/>
  <c r="W57"/>
  <c r="Z57"/>
  <c r="X57"/>
  <c r="W59"/>
  <c r="X59"/>
  <c r="Z60"/>
  <c r="X60"/>
  <c r="Y60"/>
  <c r="W60"/>
  <c r="X61"/>
  <c r="W61"/>
  <c r="Y62"/>
  <c r="W62"/>
  <c r="Z62"/>
  <c r="X62"/>
  <c r="X63"/>
  <c r="W63"/>
  <c r="AA11"/>
  <c r="AA14"/>
  <c r="AA17"/>
  <c r="AA21"/>
  <c r="AA29"/>
  <c r="AA32"/>
  <c r="AA37"/>
  <c r="AA47"/>
  <c r="AA50"/>
  <c r="AA54"/>
  <c r="AA60"/>
  <c r="AA63"/>
  <c r="Y15"/>
  <c r="W15"/>
  <c r="Z15"/>
  <c r="X15"/>
  <c r="Y16"/>
  <c r="W16"/>
  <c r="Z16"/>
  <c r="X16"/>
  <c r="Y18"/>
  <c r="W18"/>
  <c r="Z18"/>
  <c r="X18"/>
  <c r="Z19"/>
  <c r="X19"/>
  <c r="Y19"/>
  <c r="W19"/>
  <c r="Y22"/>
  <c r="W22"/>
  <c r="Z22"/>
  <c r="X22"/>
  <c r="Z24"/>
  <c r="X24"/>
  <c r="Y24"/>
  <c r="W24"/>
  <c r="Z25"/>
  <c r="X25"/>
  <c r="Y25"/>
  <c r="W25"/>
  <c r="Y26"/>
  <c r="W26"/>
  <c r="Z26"/>
  <c r="X26"/>
  <c r="Z27"/>
  <c r="X27"/>
  <c r="Y27"/>
  <c r="W27"/>
  <c r="Y33"/>
  <c r="W33"/>
  <c r="Z33"/>
  <c r="X33"/>
  <c r="Z34"/>
  <c r="X34"/>
  <c r="Y34"/>
  <c r="W34"/>
  <c r="Z35"/>
  <c r="X35"/>
  <c r="Y35"/>
  <c r="W35"/>
  <c r="Y38"/>
  <c r="W38"/>
  <c r="Z38"/>
  <c r="X38"/>
  <c r="Z39"/>
  <c r="X39"/>
  <c r="Y39"/>
  <c r="W39"/>
  <c r="Z40"/>
  <c r="X40"/>
  <c r="Y40"/>
  <c r="W40"/>
  <c r="Y41"/>
  <c r="W41"/>
  <c r="Z41"/>
  <c r="X41"/>
  <c r="Z42"/>
  <c r="X42"/>
  <c r="Y42"/>
  <c r="W42"/>
  <c r="Z45"/>
  <c r="X45"/>
  <c r="Y45"/>
  <c r="W45"/>
  <c r="Y51"/>
  <c r="W51"/>
  <c r="Z51"/>
  <c r="X51"/>
  <c r="Z52"/>
  <c r="X52"/>
  <c r="Y52"/>
  <c r="W52"/>
  <c r="Y55"/>
  <c r="W55"/>
  <c r="Z55"/>
  <c r="X55"/>
  <c r="Z58"/>
  <c r="X58"/>
  <c r="Y58"/>
  <c r="W58"/>
  <c r="Y66"/>
  <c r="W66"/>
  <c r="Z66"/>
  <c r="X66"/>
  <c r="Z70"/>
  <c r="X70"/>
  <c r="Y70"/>
  <c r="W70"/>
  <c r="Y71"/>
  <c r="W71"/>
  <c r="Z71"/>
  <c r="X71"/>
  <c r="Z77"/>
  <c r="X77"/>
  <c r="Y77"/>
  <c r="W77"/>
  <c r="Z79"/>
  <c r="X79"/>
  <c r="Y79"/>
  <c r="W79"/>
  <c r="Z82"/>
  <c r="X82"/>
  <c r="Y82"/>
  <c r="W82"/>
  <c r="Y83"/>
  <c r="W83"/>
  <c r="Z83"/>
  <c r="X83"/>
  <c r="Y84"/>
  <c r="W84"/>
  <c r="Z84"/>
  <c r="X84"/>
  <c r="Z85"/>
  <c r="X85"/>
  <c r="Y85"/>
  <c r="W85"/>
  <c r="Y86"/>
  <c r="W86"/>
  <c r="Z86"/>
  <c r="X86"/>
  <c r="Y90"/>
  <c r="W90"/>
  <c r="Z90"/>
  <c r="X90"/>
  <c r="Z91"/>
  <c r="X91"/>
  <c r="Y91"/>
  <c r="W91"/>
  <c r="Y92"/>
  <c r="W92"/>
  <c r="Z92"/>
  <c r="X92"/>
  <c r="Z98"/>
  <c r="X98"/>
  <c r="Y98"/>
  <c r="W98"/>
  <c r="Z99"/>
  <c r="X99"/>
  <c r="Y99"/>
  <c r="W99"/>
  <c r="Z101"/>
  <c r="X101"/>
  <c r="Y101"/>
  <c r="W101"/>
  <c r="Y102"/>
  <c r="W102"/>
  <c r="Z102"/>
  <c r="X102"/>
  <c r="Z105"/>
  <c r="X105"/>
  <c r="Y105"/>
  <c r="W105"/>
  <c r="Z106"/>
  <c r="X106"/>
  <c r="Y106"/>
  <c r="W106"/>
  <c r="Z108"/>
  <c r="X108"/>
  <c r="Y108"/>
  <c r="W108"/>
  <c r="Z110"/>
  <c r="X110"/>
  <c r="Y110"/>
  <c r="W110"/>
  <c r="Z113"/>
  <c r="X113"/>
  <c r="Y113"/>
  <c r="W113"/>
  <c r="Y116"/>
  <c r="W116"/>
  <c r="Z116"/>
  <c r="X116"/>
  <c r="Z117"/>
  <c r="X117"/>
  <c r="Y117"/>
  <c r="W117"/>
  <c r="Z118"/>
  <c r="X118"/>
  <c r="Y118"/>
  <c r="W118"/>
  <c r="Y119"/>
  <c r="W119"/>
  <c r="Z119"/>
  <c r="X119"/>
  <c r="Y121"/>
  <c r="W121"/>
  <c r="Z121"/>
  <c r="X121"/>
  <c r="Y122"/>
  <c r="W122"/>
  <c r="Z122"/>
  <c r="X122"/>
  <c r="Y124"/>
  <c r="W124"/>
  <c r="Z124"/>
  <c r="X124"/>
  <c r="Z125"/>
  <c r="X125"/>
  <c r="Y125"/>
  <c r="W125"/>
  <c r="Z126"/>
  <c r="X126"/>
  <c r="Y126"/>
  <c r="W126"/>
  <c r="Y127"/>
  <c r="W127"/>
  <c r="Z127"/>
  <c r="X127"/>
  <c r="Z128"/>
  <c r="X128"/>
  <c r="Y128"/>
  <c r="W128"/>
  <c r="Y132"/>
  <c r="W132"/>
  <c r="Z132"/>
  <c r="X132"/>
  <c r="Z134"/>
  <c r="X134"/>
  <c r="Y134"/>
  <c r="W134"/>
  <c r="J10"/>
  <c r="N135"/>
  <c r="P135"/>
  <c r="R135"/>
  <c r="V10"/>
  <c r="J13"/>
  <c r="J15"/>
  <c r="J18"/>
  <c r="J20"/>
  <c r="J22"/>
  <c r="AA23"/>
  <c r="J26"/>
  <c r="J28"/>
  <c r="J31"/>
  <c r="J33"/>
  <c r="J36"/>
  <c r="J38"/>
  <c r="J41"/>
  <c r="J43"/>
  <c r="J46"/>
  <c r="J49"/>
  <c r="J51"/>
  <c r="J53"/>
  <c r="J55"/>
  <c r="J59"/>
  <c r="J62"/>
  <c r="J64"/>
  <c r="V64"/>
  <c r="AA66"/>
  <c r="AA71"/>
  <c r="AA83"/>
  <c r="AA86"/>
  <c r="AA92"/>
  <c r="AA102"/>
  <c r="AA113"/>
  <c r="AA117"/>
  <c r="AA125"/>
  <c r="AA128"/>
  <c r="Z65"/>
  <c r="X65"/>
  <c r="Z67"/>
  <c r="X67"/>
  <c r="Y67"/>
  <c r="W67"/>
  <c r="Y68"/>
  <c r="W68"/>
  <c r="Z68"/>
  <c r="X68"/>
  <c r="Y69"/>
  <c r="W69"/>
  <c r="Z69"/>
  <c r="X69"/>
  <c r="Z72"/>
  <c r="X72"/>
  <c r="Y72"/>
  <c r="W72"/>
  <c r="Y73"/>
  <c r="W73"/>
  <c r="Z73"/>
  <c r="X73"/>
  <c r="Y74"/>
  <c r="W74"/>
  <c r="Z74"/>
  <c r="X74"/>
  <c r="Z75"/>
  <c r="X75"/>
  <c r="Y75"/>
  <c r="W75"/>
  <c r="Y76"/>
  <c r="W76"/>
  <c r="Z76"/>
  <c r="X76"/>
  <c r="Y80"/>
  <c r="W80"/>
  <c r="Z80"/>
  <c r="X80"/>
  <c r="W81"/>
  <c r="X81"/>
  <c r="Z87"/>
  <c r="X87"/>
  <c r="Y87"/>
  <c r="W87"/>
  <c r="Y88"/>
  <c r="W88"/>
  <c r="Z88"/>
  <c r="X88"/>
  <c r="Y89"/>
  <c r="W89"/>
  <c r="Z89"/>
  <c r="X89"/>
  <c r="Z93"/>
  <c r="X93"/>
  <c r="Y93"/>
  <c r="W93"/>
  <c r="Y94"/>
  <c r="W94"/>
  <c r="Z94"/>
  <c r="X94"/>
  <c r="Y95"/>
  <c r="W95"/>
  <c r="Z95"/>
  <c r="X95"/>
  <c r="Z96"/>
  <c r="X96"/>
  <c r="Y96"/>
  <c r="W96"/>
  <c r="Y97"/>
  <c r="W97"/>
  <c r="Z97"/>
  <c r="X97"/>
  <c r="Y100"/>
  <c r="W100"/>
  <c r="Z100"/>
  <c r="X100"/>
  <c r="Z103"/>
  <c r="X103"/>
  <c r="Y103"/>
  <c r="W103"/>
  <c r="Y104"/>
  <c r="W104"/>
  <c r="Z104"/>
  <c r="X104"/>
  <c r="Y107"/>
  <c r="W107"/>
  <c r="Z107"/>
  <c r="X107"/>
  <c r="Y109"/>
  <c r="W109"/>
  <c r="Z109"/>
  <c r="X109"/>
  <c r="Y111"/>
  <c r="W111"/>
  <c r="Z111"/>
  <c r="X111"/>
  <c r="Y112"/>
  <c r="W112"/>
  <c r="Z112"/>
  <c r="X112"/>
  <c r="Y114"/>
  <c r="W114"/>
  <c r="Z114"/>
  <c r="X114"/>
  <c r="Z115"/>
  <c r="W115"/>
  <c r="X115"/>
  <c r="Z120"/>
  <c r="X120"/>
  <c r="Y120"/>
  <c r="W120"/>
  <c r="Z123"/>
  <c r="X123"/>
  <c r="Y123"/>
  <c r="W123"/>
  <c r="Y129"/>
  <c r="W129"/>
  <c r="Z129"/>
  <c r="X129"/>
  <c r="Y130"/>
  <c r="W130"/>
  <c r="Z130"/>
  <c r="X130"/>
  <c r="Z131"/>
  <c r="X131"/>
  <c r="Y131"/>
  <c r="W131"/>
  <c r="Z133"/>
  <c r="X133"/>
  <c r="Y133"/>
  <c r="W133"/>
  <c r="AA56"/>
  <c r="W65"/>
  <c r="AA67"/>
  <c r="AA70"/>
  <c r="AA72"/>
  <c r="AA75"/>
  <c r="AA77"/>
  <c r="AA82"/>
  <c r="AA85"/>
  <c r="AA87"/>
  <c r="AA91"/>
  <c r="AA93"/>
  <c r="AA96"/>
  <c r="AA98"/>
  <c r="AA101"/>
  <c r="AA103"/>
  <c r="AA105"/>
  <c r="AA108"/>
  <c r="J109"/>
  <c r="AA110"/>
  <c r="J111"/>
  <c r="J114"/>
  <c r="J116"/>
  <c r="J119"/>
  <c r="AA120"/>
  <c r="J121"/>
  <c r="J124"/>
  <c r="J127"/>
  <c r="J129"/>
  <c r="AA131"/>
  <c r="J132"/>
  <c r="AA133"/>
  <c r="D135" i="28"/>
  <c r="G142"/>
  <c r="K134"/>
  <c r="J134"/>
  <c r="I134"/>
  <c r="H134"/>
  <c r="G134"/>
  <c r="F134"/>
  <c r="K133"/>
  <c r="J133"/>
  <c r="I133"/>
  <c r="H133"/>
  <c r="G133"/>
  <c r="F133"/>
  <c r="K132"/>
  <c r="J132"/>
  <c r="I132"/>
  <c r="H132"/>
  <c r="G132"/>
  <c r="F132"/>
  <c r="K131"/>
  <c r="J131"/>
  <c r="I131"/>
  <c r="H131"/>
  <c r="G131"/>
  <c r="F131"/>
  <c r="K130"/>
  <c r="J130"/>
  <c r="I130"/>
  <c r="H130"/>
  <c r="G130"/>
  <c r="F130"/>
  <c r="K129"/>
  <c r="J129"/>
  <c r="I129"/>
  <c r="H129"/>
  <c r="G129"/>
  <c r="F129"/>
  <c r="K128"/>
  <c r="J128"/>
  <c r="I128"/>
  <c r="H128"/>
  <c r="G128"/>
  <c r="F128"/>
  <c r="K127"/>
  <c r="J127"/>
  <c r="I127"/>
  <c r="H127"/>
  <c r="G127"/>
  <c r="F127"/>
  <c r="K126"/>
  <c r="J126"/>
  <c r="I126"/>
  <c r="H126"/>
  <c r="G126"/>
  <c r="F126"/>
  <c r="K125"/>
  <c r="J125"/>
  <c r="I125"/>
  <c r="H125"/>
  <c r="G125"/>
  <c r="F125"/>
  <c r="K124"/>
  <c r="J124"/>
  <c r="I124"/>
  <c r="H124"/>
  <c r="G124"/>
  <c r="F124"/>
  <c r="K123"/>
  <c r="J123"/>
  <c r="I123"/>
  <c r="H123"/>
  <c r="G123"/>
  <c r="F123"/>
  <c r="K122"/>
  <c r="J122"/>
  <c r="I122"/>
  <c r="H122"/>
  <c r="G122"/>
  <c r="F122"/>
  <c r="K121"/>
  <c r="J121"/>
  <c r="I121"/>
  <c r="H121"/>
  <c r="G121"/>
  <c r="F121"/>
  <c r="K120"/>
  <c r="J120"/>
  <c r="I120"/>
  <c r="H120"/>
  <c r="G120"/>
  <c r="F120"/>
  <c r="K119"/>
  <c r="J119"/>
  <c r="I119"/>
  <c r="H119"/>
  <c r="G119"/>
  <c r="F119"/>
  <c r="K118"/>
  <c r="J118"/>
  <c r="I118"/>
  <c r="H118"/>
  <c r="G118"/>
  <c r="F118"/>
  <c r="K117"/>
  <c r="J117"/>
  <c r="I117"/>
  <c r="H117"/>
  <c r="G117"/>
  <c r="F117"/>
  <c r="K116"/>
  <c r="J116"/>
  <c r="I116"/>
  <c r="H116"/>
  <c r="G116"/>
  <c r="F116"/>
  <c r="K115"/>
  <c r="J115"/>
  <c r="I115"/>
  <c r="H115"/>
  <c r="G115"/>
  <c r="F115"/>
  <c r="K114"/>
  <c r="J114"/>
  <c r="I114"/>
  <c r="H114"/>
  <c r="G114"/>
  <c r="F114"/>
  <c r="K113"/>
  <c r="J113"/>
  <c r="I113"/>
  <c r="H113"/>
  <c r="G113"/>
  <c r="F113"/>
  <c r="K112"/>
  <c r="J112"/>
  <c r="I112"/>
  <c r="H112"/>
  <c r="G112"/>
  <c r="F112"/>
  <c r="K111"/>
  <c r="J111"/>
  <c r="I111"/>
  <c r="H111"/>
  <c r="G111"/>
  <c r="F111"/>
  <c r="K110"/>
  <c r="J110"/>
  <c r="I110"/>
  <c r="H110"/>
  <c r="G110"/>
  <c r="F110"/>
  <c r="K109"/>
  <c r="J109"/>
  <c r="I109"/>
  <c r="H109"/>
  <c r="G109"/>
  <c r="F109"/>
  <c r="K108"/>
  <c r="J108"/>
  <c r="I108"/>
  <c r="H108"/>
  <c r="G108"/>
  <c r="F108"/>
  <c r="K107"/>
  <c r="J107"/>
  <c r="I107"/>
  <c r="H107"/>
  <c r="G107"/>
  <c r="F107"/>
  <c r="K106"/>
  <c r="J106"/>
  <c r="I106"/>
  <c r="H106"/>
  <c r="G106"/>
  <c r="F106"/>
  <c r="K105"/>
  <c r="J105"/>
  <c r="I105"/>
  <c r="H105"/>
  <c r="G105"/>
  <c r="F105"/>
  <c r="K104"/>
  <c r="J104"/>
  <c r="I104"/>
  <c r="H104"/>
  <c r="G104"/>
  <c r="F104"/>
  <c r="K103"/>
  <c r="J103"/>
  <c r="I103"/>
  <c r="H103"/>
  <c r="G103"/>
  <c r="F103"/>
  <c r="K102"/>
  <c r="J102"/>
  <c r="I102"/>
  <c r="H102"/>
  <c r="G102"/>
  <c r="F102"/>
  <c r="K101"/>
  <c r="J101"/>
  <c r="I101"/>
  <c r="H101"/>
  <c r="G101"/>
  <c r="F101"/>
  <c r="K100"/>
  <c r="J100"/>
  <c r="I100"/>
  <c r="H100"/>
  <c r="G100"/>
  <c r="F100"/>
  <c r="K99"/>
  <c r="J99"/>
  <c r="I99"/>
  <c r="H99"/>
  <c r="G99"/>
  <c r="F99"/>
  <c r="K98"/>
  <c r="J98"/>
  <c r="I98"/>
  <c r="H98"/>
  <c r="G98"/>
  <c r="F98"/>
  <c r="K97"/>
  <c r="J97"/>
  <c r="I97"/>
  <c r="H97"/>
  <c r="G97"/>
  <c r="F97"/>
  <c r="K96"/>
  <c r="J96"/>
  <c r="I96"/>
  <c r="H96"/>
  <c r="G96"/>
  <c r="F96"/>
  <c r="N96" s="1"/>
  <c r="K95"/>
  <c r="J95"/>
  <c r="I95"/>
  <c r="H95"/>
  <c r="G95"/>
  <c r="F95"/>
  <c r="N95" s="1"/>
  <c r="K94"/>
  <c r="J94"/>
  <c r="I94"/>
  <c r="H94"/>
  <c r="G94"/>
  <c r="F94"/>
  <c r="N94" s="1"/>
  <c r="K93"/>
  <c r="J93"/>
  <c r="I93"/>
  <c r="H93"/>
  <c r="G93"/>
  <c r="F93"/>
  <c r="K92"/>
  <c r="J92"/>
  <c r="I92"/>
  <c r="H92"/>
  <c r="G92"/>
  <c r="F92"/>
  <c r="N92" s="1"/>
  <c r="K91"/>
  <c r="J91"/>
  <c r="I91"/>
  <c r="H91"/>
  <c r="G91"/>
  <c r="F91"/>
  <c r="K90"/>
  <c r="J90"/>
  <c r="I90"/>
  <c r="H90"/>
  <c r="G90"/>
  <c r="F90"/>
  <c r="N90" s="1"/>
  <c r="K89"/>
  <c r="J89"/>
  <c r="I89"/>
  <c r="H89"/>
  <c r="G89"/>
  <c r="F89"/>
  <c r="N89" s="1"/>
  <c r="K88"/>
  <c r="J88"/>
  <c r="I88"/>
  <c r="H88"/>
  <c r="G88"/>
  <c r="F88"/>
  <c r="K87"/>
  <c r="J87"/>
  <c r="I87"/>
  <c r="H87"/>
  <c r="G87"/>
  <c r="F87"/>
  <c r="N87" s="1"/>
  <c r="K86"/>
  <c r="J86"/>
  <c r="I86"/>
  <c r="H86"/>
  <c r="G86"/>
  <c r="F86"/>
  <c r="K85"/>
  <c r="J85"/>
  <c r="I85"/>
  <c r="H85"/>
  <c r="G85"/>
  <c r="F85"/>
  <c r="N85" s="1"/>
  <c r="K84"/>
  <c r="J84"/>
  <c r="I84"/>
  <c r="H84"/>
  <c r="G84"/>
  <c r="F84"/>
  <c r="K83"/>
  <c r="J83"/>
  <c r="I83"/>
  <c r="H83"/>
  <c r="G83"/>
  <c r="F83"/>
  <c r="K82"/>
  <c r="J82"/>
  <c r="I82"/>
  <c r="H82"/>
  <c r="G82"/>
  <c r="F82"/>
  <c r="N82" s="1"/>
  <c r="K81"/>
  <c r="J81"/>
  <c r="I81"/>
  <c r="H81"/>
  <c r="G81"/>
  <c r="F81"/>
  <c r="K80"/>
  <c r="J80"/>
  <c r="I80"/>
  <c r="H80"/>
  <c r="G80"/>
  <c r="F80"/>
  <c r="N80" s="1"/>
  <c r="K79"/>
  <c r="J79"/>
  <c r="I79"/>
  <c r="H79"/>
  <c r="G79"/>
  <c r="F79"/>
  <c r="K78"/>
  <c r="J78"/>
  <c r="I78"/>
  <c r="H78"/>
  <c r="G78"/>
  <c r="F78"/>
  <c r="N78" s="1"/>
  <c r="K77"/>
  <c r="J77"/>
  <c r="I77"/>
  <c r="H77"/>
  <c r="G77"/>
  <c r="F77"/>
  <c r="K76"/>
  <c r="J76"/>
  <c r="I76"/>
  <c r="H76"/>
  <c r="G76"/>
  <c r="F76"/>
  <c r="N76" s="1"/>
  <c r="K75"/>
  <c r="J75"/>
  <c r="I75"/>
  <c r="H75"/>
  <c r="G75"/>
  <c r="F75"/>
  <c r="K74"/>
  <c r="J74"/>
  <c r="I74"/>
  <c r="H74"/>
  <c r="G74"/>
  <c r="F74"/>
  <c r="K73"/>
  <c r="J73"/>
  <c r="I73"/>
  <c r="H73"/>
  <c r="G73"/>
  <c r="F73"/>
  <c r="N73" s="1"/>
  <c r="K72"/>
  <c r="J72"/>
  <c r="I72"/>
  <c r="H72"/>
  <c r="G72"/>
  <c r="F72"/>
  <c r="K71"/>
  <c r="J71"/>
  <c r="I71"/>
  <c r="H71"/>
  <c r="G71"/>
  <c r="F71"/>
  <c r="N71" s="1"/>
  <c r="K70"/>
  <c r="J70"/>
  <c r="I70"/>
  <c r="H70"/>
  <c r="G70"/>
  <c r="F70"/>
  <c r="K69"/>
  <c r="J69"/>
  <c r="I69"/>
  <c r="H69"/>
  <c r="G69"/>
  <c r="F69"/>
  <c r="K68"/>
  <c r="J68"/>
  <c r="I68"/>
  <c r="H68"/>
  <c r="G68"/>
  <c r="F68"/>
  <c r="K67"/>
  <c r="J67"/>
  <c r="I67"/>
  <c r="H67"/>
  <c r="G67"/>
  <c r="F67"/>
  <c r="N67" s="1"/>
  <c r="K66"/>
  <c r="J66"/>
  <c r="I66"/>
  <c r="H66"/>
  <c r="G66"/>
  <c r="F66"/>
  <c r="K65"/>
  <c r="J65"/>
  <c r="I65"/>
  <c r="H65"/>
  <c r="G65"/>
  <c r="F65"/>
  <c r="K64"/>
  <c r="J64"/>
  <c r="I64"/>
  <c r="H64"/>
  <c r="G64"/>
  <c r="F64"/>
  <c r="K63"/>
  <c r="J63"/>
  <c r="I63"/>
  <c r="H63"/>
  <c r="G63"/>
  <c r="F63"/>
  <c r="K62"/>
  <c r="J62"/>
  <c r="I62"/>
  <c r="H62"/>
  <c r="G62"/>
  <c r="F62"/>
  <c r="N62" s="1"/>
  <c r="K61"/>
  <c r="J61"/>
  <c r="I61"/>
  <c r="H61"/>
  <c r="G61"/>
  <c r="F61"/>
  <c r="N61" s="1"/>
  <c r="K60"/>
  <c r="J60"/>
  <c r="I60"/>
  <c r="H60"/>
  <c r="G60"/>
  <c r="F60"/>
  <c r="K59"/>
  <c r="J59"/>
  <c r="I59"/>
  <c r="H59"/>
  <c r="G59"/>
  <c r="F59"/>
  <c r="N59" s="1"/>
  <c r="K58"/>
  <c r="J58"/>
  <c r="I58"/>
  <c r="H58"/>
  <c r="G58"/>
  <c r="F58"/>
  <c r="K57"/>
  <c r="J57"/>
  <c r="I57"/>
  <c r="H57"/>
  <c r="G57"/>
  <c r="F57"/>
  <c r="K56"/>
  <c r="J56"/>
  <c r="I56"/>
  <c r="H56"/>
  <c r="G56"/>
  <c r="F56"/>
  <c r="N56" s="1"/>
  <c r="K55"/>
  <c r="J55"/>
  <c r="I55"/>
  <c r="H55"/>
  <c r="G55"/>
  <c r="F55"/>
  <c r="K54"/>
  <c r="J54"/>
  <c r="I54"/>
  <c r="H54"/>
  <c r="G54"/>
  <c r="F54"/>
  <c r="N54" s="1"/>
  <c r="K53"/>
  <c r="J53"/>
  <c r="I53"/>
  <c r="H53"/>
  <c r="G53"/>
  <c r="F53"/>
  <c r="K52"/>
  <c r="J52"/>
  <c r="I52"/>
  <c r="H52"/>
  <c r="G52"/>
  <c r="F52"/>
  <c r="N52" s="1"/>
  <c r="K51"/>
  <c r="J51"/>
  <c r="I51"/>
  <c r="H51"/>
  <c r="G51"/>
  <c r="F51"/>
  <c r="K50"/>
  <c r="J50"/>
  <c r="I50"/>
  <c r="H50"/>
  <c r="G50"/>
  <c r="F50"/>
  <c r="N50" s="1"/>
  <c r="K49"/>
  <c r="J49"/>
  <c r="I49"/>
  <c r="H49"/>
  <c r="G49"/>
  <c r="F49"/>
  <c r="K48"/>
  <c r="J48"/>
  <c r="I48"/>
  <c r="H48"/>
  <c r="G48"/>
  <c r="F48"/>
  <c r="K47"/>
  <c r="J47"/>
  <c r="I47"/>
  <c r="H47"/>
  <c r="G47"/>
  <c r="F47"/>
  <c r="N47" s="1"/>
  <c r="K46"/>
  <c r="J46"/>
  <c r="I46"/>
  <c r="H46"/>
  <c r="G46"/>
  <c r="F46"/>
  <c r="K45"/>
  <c r="J45"/>
  <c r="I45"/>
  <c r="H45"/>
  <c r="G45"/>
  <c r="F45"/>
  <c r="N45" s="1"/>
  <c r="K44"/>
  <c r="J44"/>
  <c r="I44"/>
  <c r="H44"/>
  <c r="G44"/>
  <c r="F44"/>
  <c r="N44" s="1"/>
  <c r="K43"/>
  <c r="J43"/>
  <c r="I43"/>
  <c r="H43"/>
  <c r="G43"/>
  <c r="F43"/>
  <c r="K42"/>
  <c r="J42"/>
  <c r="I42"/>
  <c r="H42"/>
  <c r="G42"/>
  <c r="F42"/>
  <c r="N42" s="1"/>
  <c r="K41"/>
  <c r="J41"/>
  <c r="I41"/>
  <c r="H41"/>
  <c r="G41"/>
  <c r="F41"/>
  <c r="K40"/>
  <c r="J40"/>
  <c r="I40"/>
  <c r="H40"/>
  <c r="G40"/>
  <c r="F40"/>
  <c r="K39"/>
  <c r="J39"/>
  <c r="I39"/>
  <c r="H39"/>
  <c r="G39"/>
  <c r="F39"/>
  <c r="N39" s="1"/>
  <c r="K38"/>
  <c r="J38"/>
  <c r="I38"/>
  <c r="H38"/>
  <c r="G38"/>
  <c r="F38"/>
  <c r="K37"/>
  <c r="J37"/>
  <c r="I37"/>
  <c r="H37"/>
  <c r="G37"/>
  <c r="F37"/>
  <c r="N37" s="1"/>
  <c r="K36"/>
  <c r="J36"/>
  <c r="I36"/>
  <c r="H36"/>
  <c r="G36"/>
  <c r="F36"/>
  <c r="K35"/>
  <c r="J35"/>
  <c r="I35"/>
  <c r="H35"/>
  <c r="G35"/>
  <c r="F35"/>
  <c r="K34"/>
  <c r="J34"/>
  <c r="I34"/>
  <c r="H34"/>
  <c r="G34"/>
  <c r="F34"/>
  <c r="N34" s="1"/>
  <c r="K33"/>
  <c r="J33"/>
  <c r="I33"/>
  <c r="H33"/>
  <c r="G33"/>
  <c r="F33"/>
  <c r="K32"/>
  <c r="J32"/>
  <c r="I32"/>
  <c r="H32"/>
  <c r="G32"/>
  <c r="F32"/>
  <c r="N32" s="1"/>
  <c r="K31"/>
  <c r="J31"/>
  <c r="I31"/>
  <c r="H31"/>
  <c r="G31"/>
  <c r="F31"/>
  <c r="K30"/>
  <c r="J30"/>
  <c r="I30"/>
  <c r="H30"/>
  <c r="G30"/>
  <c r="F30"/>
  <c r="K29"/>
  <c r="J29"/>
  <c r="I29"/>
  <c r="H29"/>
  <c r="G29"/>
  <c r="F29"/>
  <c r="N29" s="1"/>
  <c r="K28"/>
  <c r="J28"/>
  <c r="I28"/>
  <c r="H28"/>
  <c r="G28"/>
  <c r="F28"/>
  <c r="K27"/>
  <c r="J27"/>
  <c r="I27"/>
  <c r="H27"/>
  <c r="G27"/>
  <c r="F27"/>
  <c r="K26"/>
  <c r="J26"/>
  <c r="I26"/>
  <c r="H26"/>
  <c r="G26"/>
  <c r="F26"/>
  <c r="K25"/>
  <c r="J25"/>
  <c r="I25"/>
  <c r="H25"/>
  <c r="G25"/>
  <c r="F25"/>
  <c r="K24"/>
  <c r="J24"/>
  <c r="I24"/>
  <c r="H24"/>
  <c r="G24"/>
  <c r="F24"/>
  <c r="N24" s="1"/>
  <c r="K23"/>
  <c r="J23"/>
  <c r="I23"/>
  <c r="H23"/>
  <c r="G23"/>
  <c r="F23"/>
  <c r="K22"/>
  <c r="J22"/>
  <c r="I22"/>
  <c r="H22"/>
  <c r="G22"/>
  <c r="F22"/>
  <c r="N22" s="1"/>
  <c r="K21"/>
  <c r="J21"/>
  <c r="I21"/>
  <c r="H21"/>
  <c r="G21"/>
  <c r="F21"/>
  <c r="K20"/>
  <c r="J20"/>
  <c r="I20"/>
  <c r="H20"/>
  <c r="G20"/>
  <c r="F20"/>
  <c r="N20" s="1"/>
  <c r="K19"/>
  <c r="J19"/>
  <c r="I19"/>
  <c r="H19"/>
  <c r="G19"/>
  <c r="F19"/>
  <c r="K18"/>
  <c r="J18"/>
  <c r="I18"/>
  <c r="H18"/>
  <c r="G18"/>
  <c r="F18"/>
  <c r="N18" s="1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N13" s="1"/>
  <c r="K12"/>
  <c r="J12"/>
  <c r="I12"/>
  <c r="H12"/>
  <c r="G12"/>
  <c r="F12"/>
  <c r="N12" s="1"/>
  <c r="K11"/>
  <c r="J11"/>
  <c r="J135" s="1"/>
  <c r="I11"/>
  <c r="H11"/>
  <c r="H135" s="1"/>
  <c r="G11"/>
  <c r="F11"/>
  <c r="F135" s="1"/>
  <c r="AA94" i="37" l="1"/>
  <c r="AA87"/>
  <c r="L13"/>
  <c r="AA13" s="1"/>
  <c r="L10"/>
  <c r="AA134"/>
  <c r="AF22" i="35"/>
  <c r="AF47"/>
  <c r="AB131"/>
  <c r="AB128"/>
  <c r="AF127"/>
  <c r="AC130"/>
  <c r="AC124"/>
  <c r="AC122"/>
  <c r="AB120"/>
  <c r="AC116"/>
  <c r="AC112"/>
  <c r="AB110"/>
  <c r="AC107"/>
  <c r="AC104"/>
  <c r="AB96"/>
  <c r="AC94"/>
  <c r="AD88"/>
  <c r="AE85"/>
  <c r="AE82"/>
  <c r="AB76"/>
  <c r="AC74"/>
  <c r="AB68"/>
  <c r="AF52"/>
  <c r="AF63"/>
  <c r="AB59"/>
  <c r="AB53"/>
  <c r="AB46"/>
  <c r="AB41"/>
  <c r="AC39"/>
  <c r="AC34"/>
  <c r="AB26"/>
  <c r="AC22"/>
  <c r="AC18"/>
  <c r="AB16"/>
  <c r="AC13"/>
  <c r="AA129" i="37"/>
  <c r="AA114"/>
  <c r="AA56"/>
  <c r="AA47"/>
  <c r="AA24"/>
  <c r="Z65"/>
  <c r="Z32"/>
  <c r="Y30"/>
  <c r="Y27"/>
  <c r="Y23"/>
  <c r="AA37"/>
  <c r="AA63"/>
  <c r="V135"/>
  <c r="Y11"/>
  <c r="W11"/>
  <c r="W135" s="1"/>
  <c r="Z11"/>
  <c r="X11"/>
  <c r="X135" s="1"/>
  <c r="J135"/>
  <c r="AA132"/>
  <c r="AA119"/>
  <c r="AA109"/>
  <c r="AA92"/>
  <c r="AA82"/>
  <c r="AA73"/>
  <c r="AA124"/>
  <c r="AA121"/>
  <c r="AA104"/>
  <c r="AA100"/>
  <c r="AA81"/>
  <c r="AA78"/>
  <c r="AA52"/>
  <c r="AA32"/>
  <c r="AA21"/>
  <c r="AA60"/>
  <c r="AA54"/>
  <c r="AA50"/>
  <c r="AA42"/>
  <c r="AA25"/>
  <c r="AA23"/>
  <c r="AA19"/>
  <c r="AA16"/>
  <c r="AA116"/>
  <c r="AA102"/>
  <c r="AA85"/>
  <c r="AA76"/>
  <c r="AA127"/>
  <c r="AA111"/>
  <c r="AA107"/>
  <c r="AA97"/>
  <c r="AA71"/>
  <c r="AA65"/>
  <c r="AA29"/>
  <c r="AA14"/>
  <c r="AA44"/>
  <c r="AA39"/>
  <c r="AA34"/>
  <c r="Q101" i="36"/>
  <c r="O97"/>
  <c r="P95"/>
  <c r="O93"/>
  <c r="Q89"/>
  <c r="Q87"/>
  <c r="R85"/>
  <c r="Q83"/>
  <c r="R81"/>
  <c r="Q79"/>
  <c r="R77"/>
  <c r="Q75"/>
  <c r="R73"/>
  <c r="Q71"/>
  <c r="R69"/>
  <c r="Q67"/>
  <c r="Q65"/>
  <c r="R63"/>
  <c r="R61"/>
  <c r="Q59"/>
  <c r="Q57"/>
  <c r="R55"/>
  <c r="R53"/>
  <c r="R51"/>
  <c r="Q49"/>
  <c r="R47"/>
  <c r="Q102"/>
  <c r="Q99"/>
  <c r="Q96"/>
  <c r="Q94"/>
  <c r="Q92"/>
  <c r="Q90"/>
  <c r="R88"/>
  <c r="Q86"/>
  <c r="R84"/>
  <c r="R82"/>
  <c r="R80"/>
  <c r="R78"/>
  <c r="R76"/>
  <c r="R74"/>
  <c r="R72"/>
  <c r="R70"/>
  <c r="R68"/>
  <c r="R66"/>
  <c r="Q64"/>
  <c r="R62"/>
  <c r="R60"/>
  <c r="Q58"/>
  <c r="Q56"/>
  <c r="R54"/>
  <c r="Q52"/>
  <c r="Q50"/>
  <c r="Q48"/>
  <c r="Q46"/>
  <c r="Q44"/>
  <c r="Q42"/>
  <c r="R40"/>
  <c r="R38"/>
  <c r="R36"/>
  <c r="R34"/>
  <c r="Q32"/>
  <c r="Q30"/>
  <c r="R28"/>
  <c r="R26"/>
  <c r="R24"/>
  <c r="Q22"/>
  <c r="Q20"/>
  <c r="Q18"/>
  <c r="R16"/>
  <c r="R14"/>
  <c r="Q12"/>
  <c r="Q100"/>
  <c r="Q97"/>
  <c r="O96"/>
  <c r="Q95"/>
  <c r="O94"/>
  <c r="Q93"/>
  <c r="Q91"/>
  <c r="R89"/>
  <c r="R87"/>
  <c r="Q85"/>
  <c r="R102"/>
  <c r="R101"/>
  <c r="R99"/>
  <c r="R98"/>
  <c r="R92"/>
  <c r="R91"/>
  <c r="O89"/>
  <c r="O87"/>
  <c r="P85"/>
  <c r="O83"/>
  <c r="O81"/>
  <c r="O79"/>
  <c r="O77"/>
  <c r="O75"/>
  <c r="O73"/>
  <c r="O71"/>
  <c r="O69"/>
  <c r="O67"/>
  <c r="P65"/>
  <c r="P63"/>
  <c r="O61"/>
  <c r="O59"/>
  <c r="P57"/>
  <c r="P55"/>
  <c r="O53"/>
  <c r="P51"/>
  <c r="P49"/>
  <c r="P47"/>
  <c r="P45"/>
  <c r="P43"/>
  <c r="O41"/>
  <c r="O39"/>
  <c r="O37"/>
  <c r="O35"/>
  <c r="P33"/>
  <c r="P31"/>
  <c r="P29"/>
  <c r="O27"/>
  <c r="O25"/>
  <c r="P23"/>
  <c r="P21"/>
  <c r="P19"/>
  <c r="P17"/>
  <c r="O15"/>
  <c r="P13"/>
  <c r="P102"/>
  <c r="P101"/>
  <c r="P99"/>
  <c r="P98"/>
  <c r="P92"/>
  <c r="P91"/>
  <c r="P88"/>
  <c r="P86"/>
  <c r="P84"/>
  <c r="P82"/>
  <c r="P80"/>
  <c r="P78"/>
  <c r="P76"/>
  <c r="P74"/>
  <c r="P72"/>
  <c r="P70"/>
  <c r="P68"/>
  <c r="P66"/>
  <c r="O64"/>
  <c r="P62"/>
  <c r="P60"/>
  <c r="O58"/>
  <c r="O56"/>
  <c r="P54"/>
  <c r="O52"/>
  <c r="O50"/>
  <c r="O48"/>
  <c r="O46"/>
  <c r="O44"/>
  <c r="O42"/>
  <c r="P40"/>
  <c r="P38"/>
  <c r="P36"/>
  <c r="P34"/>
  <c r="O32"/>
  <c r="O30"/>
  <c r="P28"/>
  <c r="P26"/>
  <c r="P24"/>
  <c r="O22"/>
  <c r="O20"/>
  <c r="O18"/>
  <c r="P16"/>
  <c r="P14"/>
  <c r="O12"/>
  <c r="N103"/>
  <c r="R11"/>
  <c r="R103" s="1"/>
  <c r="P11"/>
  <c r="P103" s="1"/>
  <c r="Q11"/>
  <c r="Q103" s="1"/>
  <c r="O11"/>
  <c r="O103" s="1"/>
  <c r="AF27" i="35"/>
  <c r="Q135"/>
  <c r="AE66"/>
  <c r="AC66"/>
  <c r="AD66"/>
  <c r="AB66"/>
  <c r="AF132"/>
  <c r="AF116"/>
  <c r="J135"/>
  <c r="AF119"/>
  <c r="AF65"/>
  <c r="AF56"/>
  <c r="AF42"/>
  <c r="AF34"/>
  <c r="AF18"/>
  <c r="AF12"/>
  <c r="AF60"/>
  <c r="AF54"/>
  <c r="AF50"/>
  <c r="AF37"/>
  <c r="AF32"/>
  <c r="AE11"/>
  <c r="AE135" s="1"/>
  <c r="AC11"/>
  <c r="AC135" s="1"/>
  <c r="AD11"/>
  <c r="AD135" s="1"/>
  <c r="AB11"/>
  <c r="AB135" s="1"/>
  <c r="AF129"/>
  <c r="AF134"/>
  <c r="AF114"/>
  <c r="AF39"/>
  <c r="AF15"/>
  <c r="AF44"/>
  <c r="AF29"/>
  <c r="AF20"/>
  <c r="R50" i="33"/>
  <c r="P50"/>
  <c r="Q50"/>
  <c r="O50"/>
  <c r="R42"/>
  <c r="P42"/>
  <c r="Q42"/>
  <c r="O42"/>
  <c r="N135"/>
  <c r="Q11"/>
  <c r="Q135" s="1"/>
  <c r="O11"/>
  <c r="O135" s="1"/>
  <c r="R11"/>
  <c r="R135" s="1"/>
  <c r="P11"/>
  <c r="P135" s="1"/>
  <c r="R54"/>
  <c r="P54"/>
  <c r="Q54"/>
  <c r="O54"/>
  <c r="R46"/>
  <c r="P46"/>
  <c r="Q46"/>
  <c r="O46"/>
  <c r="R38"/>
  <c r="P38"/>
  <c r="Q38"/>
  <c r="O38"/>
  <c r="N98" i="28"/>
  <c r="N99"/>
  <c r="N101"/>
  <c r="N103"/>
  <c r="N105"/>
  <c r="N106"/>
  <c r="N108"/>
  <c r="N110"/>
  <c r="N113"/>
  <c r="N115"/>
  <c r="N117"/>
  <c r="N118"/>
  <c r="N120"/>
  <c r="N123"/>
  <c r="N125"/>
  <c r="N126"/>
  <c r="N128"/>
  <c r="N131"/>
  <c r="N133"/>
  <c r="N27"/>
  <c r="Y63" i="30"/>
  <c r="Y61"/>
  <c r="Z59"/>
  <c r="Z56"/>
  <c r="Z53"/>
  <c r="Z49"/>
  <c r="Y47"/>
  <c r="Z44"/>
  <c r="Y37"/>
  <c r="Y32"/>
  <c r="Y30"/>
  <c r="Z28"/>
  <c r="Z20"/>
  <c r="Y14"/>
  <c r="Y12"/>
  <c r="AA132"/>
  <c r="AA31"/>
  <c r="AA124"/>
  <c r="AA109"/>
  <c r="Z64"/>
  <c r="X64"/>
  <c r="Y64"/>
  <c r="W64"/>
  <c r="AA127"/>
  <c r="AA121"/>
  <c r="AA116"/>
  <c r="AA129"/>
  <c r="AA114"/>
  <c r="AA111"/>
  <c r="AA62"/>
  <c r="AA53"/>
  <c r="AA46"/>
  <c r="AA36"/>
  <c r="AA28"/>
  <c r="AA13"/>
  <c r="AA41"/>
  <c r="AA26"/>
  <c r="AA22"/>
  <c r="AA18"/>
  <c r="AA15"/>
  <c r="V135"/>
  <c r="Y10"/>
  <c r="Y135" s="1"/>
  <c r="W10"/>
  <c r="W135" s="1"/>
  <c r="Z10"/>
  <c r="Z135" s="1"/>
  <c r="X10"/>
  <c r="X135" s="1"/>
  <c r="J135"/>
  <c r="AA119"/>
  <c r="AA59"/>
  <c r="AA49"/>
  <c r="AA43"/>
  <c r="AA20"/>
  <c r="AA64"/>
  <c r="AA55"/>
  <c r="AA51"/>
  <c r="AA38"/>
  <c r="AA33"/>
  <c r="N14" i="28"/>
  <c r="N16"/>
  <c r="N17"/>
  <c r="N19"/>
  <c r="N21"/>
  <c r="N23"/>
  <c r="N25"/>
  <c r="N26"/>
  <c r="N28"/>
  <c r="N30"/>
  <c r="N31"/>
  <c r="N33"/>
  <c r="N35"/>
  <c r="N36"/>
  <c r="N38"/>
  <c r="N40"/>
  <c r="N41"/>
  <c r="N43"/>
  <c r="N46"/>
  <c r="N48"/>
  <c r="R48" s="1"/>
  <c r="N49"/>
  <c r="N51"/>
  <c r="Q51" s="1"/>
  <c r="N53"/>
  <c r="N55"/>
  <c r="Q55" s="1"/>
  <c r="N57"/>
  <c r="N58"/>
  <c r="N60"/>
  <c r="N63"/>
  <c r="R63" s="1"/>
  <c r="N66"/>
  <c r="N68"/>
  <c r="N69"/>
  <c r="N70"/>
  <c r="N72"/>
  <c r="N74"/>
  <c r="N75"/>
  <c r="N77"/>
  <c r="N79"/>
  <c r="N81"/>
  <c r="N83"/>
  <c r="N84"/>
  <c r="N86"/>
  <c r="N88"/>
  <c r="N91"/>
  <c r="N93"/>
  <c r="N97"/>
  <c r="N100"/>
  <c r="N102"/>
  <c r="N104"/>
  <c r="N107"/>
  <c r="N109"/>
  <c r="N111"/>
  <c r="N112"/>
  <c r="N114"/>
  <c r="N116"/>
  <c r="N119"/>
  <c r="N121"/>
  <c r="N122"/>
  <c r="N124"/>
  <c r="N127"/>
  <c r="N129"/>
  <c r="N130"/>
  <c r="N132"/>
  <c r="N134"/>
  <c r="N15"/>
  <c r="Q15" s="1"/>
  <c r="Q14"/>
  <c r="R14"/>
  <c r="P14"/>
  <c r="O14"/>
  <c r="Q16"/>
  <c r="O16"/>
  <c r="R16"/>
  <c r="P16"/>
  <c r="R18"/>
  <c r="P18"/>
  <c r="Q18"/>
  <c r="O18"/>
  <c r="R20"/>
  <c r="P20"/>
  <c r="Q20"/>
  <c r="O20"/>
  <c r="R21"/>
  <c r="P21"/>
  <c r="Q21"/>
  <c r="O21"/>
  <c r="R22"/>
  <c r="P22"/>
  <c r="Q22"/>
  <c r="O22"/>
  <c r="R45"/>
  <c r="P45"/>
  <c r="Q45"/>
  <c r="O45"/>
  <c r="R46"/>
  <c r="P46"/>
  <c r="Q46"/>
  <c r="O46"/>
  <c r="P48"/>
  <c r="O48"/>
  <c r="Q49"/>
  <c r="O49"/>
  <c r="R49"/>
  <c r="P49"/>
  <c r="O51"/>
  <c r="P51"/>
  <c r="Q53"/>
  <c r="O53"/>
  <c r="R53"/>
  <c r="P53"/>
  <c r="O55"/>
  <c r="P55"/>
  <c r="Q59"/>
  <c r="O59"/>
  <c r="R59"/>
  <c r="P59"/>
  <c r="Q61"/>
  <c r="O61"/>
  <c r="R61"/>
  <c r="P61"/>
  <c r="P63"/>
  <c r="O63"/>
  <c r="Q66"/>
  <c r="O66"/>
  <c r="P66"/>
  <c r="R66"/>
  <c r="Q67"/>
  <c r="O67"/>
  <c r="R67"/>
  <c r="P67"/>
  <c r="Q12"/>
  <c r="O12"/>
  <c r="R12"/>
  <c r="P12"/>
  <c r="Q13"/>
  <c r="R13"/>
  <c r="P13"/>
  <c r="O13"/>
  <c r="O15"/>
  <c r="Q23"/>
  <c r="O23"/>
  <c r="R23"/>
  <c r="P23"/>
  <c r="Q25"/>
  <c r="O25"/>
  <c r="R25"/>
  <c r="P25"/>
  <c r="R26"/>
  <c r="P26"/>
  <c r="Q26"/>
  <c r="O26"/>
  <c r="R27"/>
  <c r="P27"/>
  <c r="Q27"/>
  <c r="O27"/>
  <c r="R28"/>
  <c r="P28"/>
  <c r="Q28"/>
  <c r="O28"/>
  <c r="R29"/>
  <c r="P29"/>
  <c r="Q29"/>
  <c r="O29"/>
  <c r="R30"/>
  <c r="P30"/>
  <c r="Q30"/>
  <c r="O30"/>
  <c r="Q31"/>
  <c r="O31"/>
  <c r="R31"/>
  <c r="P31"/>
  <c r="Q33"/>
  <c r="O33"/>
  <c r="R33"/>
  <c r="P33"/>
  <c r="Q35"/>
  <c r="O35"/>
  <c r="R35"/>
  <c r="P35"/>
  <c r="R36"/>
  <c r="P36"/>
  <c r="Q36"/>
  <c r="O36"/>
  <c r="R37"/>
  <c r="P37"/>
  <c r="Q37"/>
  <c r="O37"/>
  <c r="R38"/>
  <c r="P38"/>
  <c r="Q38"/>
  <c r="O38"/>
  <c r="R39"/>
  <c r="P39"/>
  <c r="Q39"/>
  <c r="O39"/>
  <c r="R40"/>
  <c r="P40"/>
  <c r="Q40"/>
  <c r="O40"/>
  <c r="Q41"/>
  <c r="O41"/>
  <c r="R41"/>
  <c r="P41"/>
  <c r="Q43"/>
  <c r="O43"/>
  <c r="R43"/>
  <c r="P43"/>
  <c r="Q50"/>
  <c r="O50"/>
  <c r="R50"/>
  <c r="P50"/>
  <c r="Q52"/>
  <c r="O52"/>
  <c r="R52"/>
  <c r="P52"/>
  <c r="Q54"/>
  <c r="O54"/>
  <c r="R54"/>
  <c r="P54"/>
  <c r="Q56"/>
  <c r="O56"/>
  <c r="R56"/>
  <c r="P56"/>
  <c r="R57"/>
  <c r="P57"/>
  <c r="Q57"/>
  <c r="O57"/>
  <c r="Q58"/>
  <c r="O58"/>
  <c r="R58"/>
  <c r="P58"/>
  <c r="Q60"/>
  <c r="O60"/>
  <c r="R60"/>
  <c r="P60"/>
  <c r="Q17"/>
  <c r="O17"/>
  <c r="R17"/>
  <c r="P17"/>
  <c r="R19"/>
  <c r="P19"/>
  <c r="Q19"/>
  <c r="O19"/>
  <c r="Q24"/>
  <c r="O24"/>
  <c r="R24"/>
  <c r="P24"/>
  <c r="Q32"/>
  <c r="O32"/>
  <c r="R32"/>
  <c r="P32"/>
  <c r="Q34"/>
  <c r="O34"/>
  <c r="R34"/>
  <c r="P34"/>
  <c r="Q42"/>
  <c r="O42"/>
  <c r="R42"/>
  <c r="P42"/>
  <c r="Q44"/>
  <c r="O44"/>
  <c r="R44"/>
  <c r="P44"/>
  <c r="R47"/>
  <c r="P47"/>
  <c r="Q47"/>
  <c r="O47"/>
  <c r="R62"/>
  <c r="P62"/>
  <c r="Q62"/>
  <c r="O62"/>
  <c r="Q68"/>
  <c r="O68"/>
  <c r="P68"/>
  <c r="R68"/>
  <c r="Q71"/>
  <c r="O71"/>
  <c r="R71"/>
  <c r="P71"/>
  <c r="Q73"/>
  <c r="O73"/>
  <c r="R73"/>
  <c r="P73"/>
  <c r="Q80"/>
  <c r="O80"/>
  <c r="R80"/>
  <c r="P80"/>
  <c r="Q82"/>
  <c r="O82"/>
  <c r="R82"/>
  <c r="P82"/>
  <c r="Q91"/>
  <c r="O91"/>
  <c r="R91"/>
  <c r="P91"/>
  <c r="Q93"/>
  <c r="O93"/>
  <c r="R93"/>
  <c r="P93"/>
  <c r="Q100"/>
  <c r="O100"/>
  <c r="R100"/>
  <c r="P100"/>
  <c r="Q102"/>
  <c r="O102"/>
  <c r="R102"/>
  <c r="P102"/>
  <c r="Q104"/>
  <c r="O104"/>
  <c r="R104"/>
  <c r="P104"/>
  <c r="R107"/>
  <c r="P107"/>
  <c r="Q107"/>
  <c r="O107"/>
  <c r="Q113"/>
  <c r="O113"/>
  <c r="R113"/>
  <c r="P113"/>
  <c r="Q115"/>
  <c r="O115"/>
  <c r="R115"/>
  <c r="P115"/>
  <c r="Q117"/>
  <c r="O117"/>
  <c r="R117"/>
  <c r="P117"/>
  <c r="R118"/>
  <c r="P118"/>
  <c r="Q118"/>
  <c r="O118"/>
  <c r="R120"/>
  <c r="P120"/>
  <c r="Q120"/>
  <c r="O120"/>
  <c r="Q123"/>
  <c r="O123"/>
  <c r="R123"/>
  <c r="P123"/>
  <c r="Q125"/>
  <c r="O125"/>
  <c r="R125"/>
  <c r="P125"/>
  <c r="R126"/>
  <c r="P126"/>
  <c r="Q126"/>
  <c r="O126"/>
  <c r="R128"/>
  <c r="P128"/>
  <c r="Q128"/>
  <c r="O128"/>
  <c r="Q131"/>
  <c r="O131"/>
  <c r="R131"/>
  <c r="P131"/>
  <c r="Q133"/>
  <c r="O133"/>
  <c r="R133"/>
  <c r="P133"/>
  <c r="R134"/>
  <c r="P134"/>
  <c r="Q134"/>
  <c r="O134"/>
  <c r="N11"/>
  <c r="G135"/>
  <c r="I135"/>
  <c r="K135"/>
  <c r="N64"/>
  <c r="N65"/>
  <c r="R69"/>
  <c r="P69"/>
  <c r="Q69"/>
  <c r="O69"/>
  <c r="Q70"/>
  <c r="O70"/>
  <c r="R70"/>
  <c r="P70"/>
  <c r="Q72"/>
  <c r="O72"/>
  <c r="R72"/>
  <c r="P72"/>
  <c r="Q74"/>
  <c r="O74"/>
  <c r="R74"/>
  <c r="P74"/>
  <c r="R75"/>
  <c r="P75"/>
  <c r="Q75"/>
  <c r="O75"/>
  <c r="R76"/>
  <c r="P76"/>
  <c r="Q76"/>
  <c r="O76"/>
  <c r="R77"/>
  <c r="P77"/>
  <c r="Q77"/>
  <c r="O77"/>
  <c r="R78"/>
  <c r="P78"/>
  <c r="Q78"/>
  <c r="O78"/>
  <c r="Q79"/>
  <c r="O79"/>
  <c r="R79"/>
  <c r="P79"/>
  <c r="Q81"/>
  <c r="O81"/>
  <c r="R81"/>
  <c r="P81"/>
  <c r="Q83"/>
  <c r="O83"/>
  <c r="R83"/>
  <c r="P83"/>
  <c r="R84"/>
  <c r="P84"/>
  <c r="Q84"/>
  <c r="O84"/>
  <c r="R85"/>
  <c r="P85"/>
  <c r="Q85"/>
  <c r="O85"/>
  <c r="R86"/>
  <c r="P86"/>
  <c r="Q86"/>
  <c r="O86"/>
  <c r="R87"/>
  <c r="P87"/>
  <c r="Q87"/>
  <c r="O87"/>
  <c r="R88"/>
  <c r="P88"/>
  <c r="Q88"/>
  <c r="O88"/>
  <c r="R89"/>
  <c r="P89"/>
  <c r="Q89"/>
  <c r="O89"/>
  <c r="Q90"/>
  <c r="O90"/>
  <c r="R90"/>
  <c r="P90"/>
  <c r="Q92"/>
  <c r="O92"/>
  <c r="R92"/>
  <c r="P92"/>
  <c r="Q94"/>
  <c r="O94"/>
  <c r="R94"/>
  <c r="P94"/>
  <c r="R95"/>
  <c r="P95"/>
  <c r="Q95"/>
  <c r="O95"/>
  <c r="R96"/>
  <c r="P96"/>
  <c r="Q96"/>
  <c r="O96"/>
  <c r="R97"/>
  <c r="P97"/>
  <c r="Q97"/>
  <c r="O97"/>
  <c r="R98"/>
  <c r="P98"/>
  <c r="Q98"/>
  <c r="O98"/>
  <c r="Q99"/>
  <c r="O99"/>
  <c r="R99"/>
  <c r="P99"/>
  <c r="Q101"/>
  <c r="O101"/>
  <c r="R101"/>
  <c r="P101"/>
  <c r="Q103"/>
  <c r="O103"/>
  <c r="R103"/>
  <c r="P103"/>
  <c r="Q105"/>
  <c r="O105"/>
  <c r="R105"/>
  <c r="P105"/>
  <c r="R106"/>
  <c r="P106"/>
  <c r="Q106"/>
  <c r="O106"/>
  <c r="R108"/>
  <c r="P108"/>
  <c r="Q108"/>
  <c r="O108"/>
  <c r="R109"/>
  <c r="P109"/>
  <c r="Q109"/>
  <c r="O109"/>
  <c r="R110"/>
  <c r="P110"/>
  <c r="Q110"/>
  <c r="O110"/>
  <c r="R111"/>
  <c r="P111"/>
  <c r="Q111"/>
  <c r="O111"/>
  <c r="Q112"/>
  <c r="O112"/>
  <c r="R112"/>
  <c r="P112"/>
  <c r="Q114"/>
  <c r="O114"/>
  <c r="R114"/>
  <c r="P114"/>
  <c r="Q116"/>
  <c r="O116"/>
  <c r="R116"/>
  <c r="P116"/>
  <c r="R119"/>
  <c r="P119"/>
  <c r="Q119"/>
  <c r="O119"/>
  <c r="R121"/>
  <c r="P121"/>
  <c r="Q121"/>
  <c r="O121"/>
  <c r="Q122"/>
  <c r="O122"/>
  <c r="R122"/>
  <c r="P122"/>
  <c r="Q124"/>
  <c r="O124"/>
  <c r="R124"/>
  <c r="P124"/>
  <c r="R127"/>
  <c r="P127"/>
  <c r="Q127"/>
  <c r="O127"/>
  <c r="R129"/>
  <c r="P129"/>
  <c r="Q129"/>
  <c r="O129"/>
  <c r="Q130"/>
  <c r="O130"/>
  <c r="R130"/>
  <c r="P130"/>
  <c r="Q132"/>
  <c r="O132"/>
  <c r="R132"/>
  <c r="P132"/>
  <c r="G148" i="27"/>
  <c r="K140"/>
  <c r="J140"/>
  <c r="I140"/>
  <c r="H140"/>
  <c r="G140"/>
  <c r="K139"/>
  <c r="J139"/>
  <c r="I139"/>
  <c r="H139"/>
  <c r="G139"/>
  <c r="N139"/>
  <c r="K138"/>
  <c r="J138"/>
  <c r="I138"/>
  <c r="H138"/>
  <c r="G138"/>
  <c r="K137"/>
  <c r="J137"/>
  <c r="I137"/>
  <c r="H137"/>
  <c r="G137"/>
  <c r="N137" s="1"/>
  <c r="K136"/>
  <c r="J136"/>
  <c r="I136"/>
  <c r="H136"/>
  <c r="G136"/>
  <c r="K135"/>
  <c r="J135"/>
  <c r="I135"/>
  <c r="H135"/>
  <c r="G135"/>
  <c r="K134"/>
  <c r="J134"/>
  <c r="I134"/>
  <c r="H134"/>
  <c r="G134"/>
  <c r="N134" s="1"/>
  <c r="K133"/>
  <c r="J133"/>
  <c r="I133"/>
  <c r="H133"/>
  <c r="G133"/>
  <c r="K132"/>
  <c r="J132"/>
  <c r="I132"/>
  <c r="H132"/>
  <c r="G132"/>
  <c r="N132"/>
  <c r="K131"/>
  <c r="J131"/>
  <c r="I131"/>
  <c r="H131"/>
  <c r="G131"/>
  <c r="K130"/>
  <c r="J130"/>
  <c r="I130"/>
  <c r="H130"/>
  <c r="G130"/>
  <c r="K129"/>
  <c r="J129"/>
  <c r="I129"/>
  <c r="H129"/>
  <c r="G129"/>
  <c r="N129"/>
  <c r="K128"/>
  <c r="J128"/>
  <c r="I128"/>
  <c r="H128"/>
  <c r="G128"/>
  <c r="K127"/>
  <c r="J127"/>
  <c r="I127"/>
  <c r="H127"/>
  <c r="G127"/>
  <c r="N127" s="1"/>
  <c r="K126"/>
  <c r="J126"/>
  <c r="I126"/>
  <c r="H126"/>
  <c r="G126"/>
  <c r="N126" s="1"/>
  <c r="K125"/>
  <c r="J125"/>
  <c r="I125"/>
  <c r="H125"/>
  <c r="G125"/>
  <c r="K124"/>
  <c r="J124"/>
  <c r="I124"/>
  <c r="H124"/>
  <c r="G124"/>
  <c r="N124"/>
  <c r="K123"/>
  <c r="J123"/>
  <c r="I123"/>
  <c r="H123"/>
  <c r="G123"/>
  <c r="K122"/>
  <c r="J122"/>
  <c r="I122"/>
  <c r="H122"/>
  <c r="G122"/>
  <c r="N122" s="1"/>
  <c r="K121"/>
  <c r="J121"/>
  <c r="I121"/>
  <c r="H121"/>
  <c r="G121"/>
  <c r="N121" s="1"/>
  <c r="K120"/>
  <c r="J120"/>
  <c r="I120"/>
  <c r="H120"/>
  <c r="G120"/>
  <c r="K119"/>
  <c r="J119"/>
  <c r="I119"/>
  <c r="H119"/>
  <c r="G119"/>
  <c r="N119"/>
  <c r="K118"/>
  <c r="J118"/>
  <c r="I118"/>
  <c r="H118"/>
  <c r="G118"/>
  <c r="K117"/>
  <c r="J117"/>
  <c r="I117"/>
  <c r="H117"/>
  <c r="G117"/>
  <c r="N117" s="1"/>
  <c r="K116"/>
  <c r="J116"/>
  <c r="I116"/>
  <c r="H116"/>
  <c r="G116"/>
  <c r="K115"/>
  <c r="J115"/>
  <c r="I115"/>
  <c r="H115"/>
  <c r="G115"/>
  <c r="K114"/>
  <c r="J114"/>
  <c r="I114"/>
  <c r="H114"/>
  <c r="G114"/>
  <c r="N114" s="1"/>
  <c r="K113"/>
  <c r="J113"/>
  <c r="I113"/>
  <c r="H113"/>
  <c r="G113"/>
  <c r="K112"/>
  <c r="J112"/>
  <c r="I112"/>
  <c r="H112"/>
  <c r="G112"/>
  <c r="N112"/>
  <c r="K111"/>
  <c r="J111"/>
  <c r="I111"/>
  <c r="H111"/>
  <c r="G111"/>
  <c r="K110"/>
  <c r="J110"/>
  <c r="I110"/>
  <c r="H110"/>
  <c r="G110"/>
  <c r="N110" s="1"/>
  <c r="K109"/>
  <c r="J109"/>
  <c r="I109"/>
  <c r="H109"/>
  <c r="G109"/>
  <c r="N109" s="1"/>
  <c r="K108"/>
  <c r="J108"/>
  <c r="I108"/>
  <c r="H108"/>
  <c r="G108"/>
  <c r="K107"/>
  <c r="J107"/>
  <c r="I107"/>
  <c r="H107"/>
  <c r="G107"/>
  <c r="N107"/>
  <c r="K106"/>
  <c r="J106"/>
  <c r="I106"/>
  <c r="H106"/>
  <c r="G106"/>
  <c r="K105"/>
  <c r="J105"/>
  <c r="I105"/>
  <c r="H105"/>
  <c r="G105"/>
  <c r="N105" s="1"/>
  <c r="K104"/>
  <c r="J104"/>
  <c r="I104"/>
  <c r="H104"/>
  <c r="G104"/>
  <c r="K103"/>
  <c r="J103"/>
  <c r="I103"/>
  <c r="H103"/>
  <c r="G103"/>
  <c r="N103"/>
  <c r="K102"/>
  <c r="J102"/>
  <c r="I102"/>
  <c r="H102"/>
  <c r="G102"/>
  <c r="K101"/>
  <c r="J101"/>
  <c r="I101"/>
  <c r="H101"/>
  <c r="G101"/>
  <c r="K100"/>
  <c r="J100"/>
  <c r="I100"/>
  <c r="H100"/>
  <c r="G100"/>
  <c r="N100"/>
  <c r="K99"/>
  <c r="J99"/>
  <c r="I99"/>
  <c r="H99"/>
  <c r="G99"/>
  <c r="K98"/>
  <c r="J98"/>
  <c r="I98"/>
  <c r="H98"/>
  <c r="G98"/>
  <c r="N98" s="1"/>
  <c r="K97"/>
  <c r="J97"/>
  <c r="I97"/>
  <c r="H97"/>
  <c r="G97"/>
  <c r="K96"/>
  <c r="J96"/>
  <c r="I96"/>
  <c r="H96"/>
  <c r="G96"/>
  <c r="K95"/>
  <c r="J95"/>
  <c r="I95"/>
  <c r="H95"/>
  <c r="G95"/>
  <c r="N95" s="1"/>
  <c r="K94"/>
  <c r="J94"/>
  <c r="I94"/>
  <c r="H94"/>
  <c r="G94"/>
  <c r="K93"/>
  <c r="J93"/>
  <c r="I93"/>
  <c r="H93"/>
  <c r="G93"/>
  <c r="N93"/>
  <c r="K92"/>
  <c r="J92"/>
  <c r="I92"/>
  <c r="H92"/>
  <c r="G92"/>
  <c r="K91"/>
  <c r="J91"/>
  <c r="I91"/>
  <c r="H91"/>
  <c r="G91"/>
  <c r="K90"/>
  <c r="J90"/>
  <c r="I90"/>
  <c r="H90"/>
  <c r="G90"/>
  <c r="N90"/>
  <c r="K89"/>
  <c r="J89"/>
  <c r="I89"/>
  <c r="H89"/>
  <c r="G89"/>
  <c r="K88"/>
  <c r="J88"/>
  <c r="I88"/>
  <c r="H88"/>
  <c r="G88"/>
  <c r="N88" s="1"/>
  <c r="K87"/>
  <c r="J87"/>
  <c r="I87"/>
  <c r="H87"/>
  <c r="G87"/>
  <c r="K86"/>
  <c r="J86"/>
  <c r="I86"/>
  <c r="H86"/>
  <c r="G86"/>
  <c r="N86"/>
  <c r="K85"/>
  <c r="J85"/>
  <c r="I85"/>
  <c r="H85"/>
  <c r="G85"/>
  <c r="N85"/>
  <c r="K84"/>
  <c r="J84"/>
  <c r="I84"/>
  <c r="H84"/>
  <c r="G84"/>
  <c r="K83"/>
  <c r="J83"/>
  <c r="I83"/>
  <c r="H83"/>
  <c r="G83"/>
  <c r="N83" s="1"/>
  <c r="K82"/>
  <c r="J82"/>
  <c r="I82"/>
  <c r="H82"/>
  <c r="G82"/>
  <c r="K81"/>
  <c r="J81"/>
  <c r="I81"/>
  <c r="H81"/>
  <c r="G81"/>
  <c r="N81"/>
  <c r="K80"/>
  <c r="J80"/>
  <c r="I80"/>
  <c r="H80"/>
  <c r="G80"/>
  <c r="N80"/>
  <c r="K79"/>
  <c r="J79"/>
  <c r="I79"/>
  <c r="H79"/>
  <c r="G79"/>
  <c r="K78"/>
  <c r="J78"/>
  <c r="I78"/>
  <c r="H78"/>
  <c r="G78"/>
  <c r="N78" s="1"/>
  <c r="K77"/>
  <c r="J77"/>
  <c r="I77"/>
  <c r="H77"/>
  <c r="G77"/>
  <c r="K76"/>
  <c r="J76"/>
  <c r="I76"/>
  <c r="H76"/>
  <c r="G76"/>
  <c r="N76"/>
  <c r="K75"/>
  <c r="J75"/>
  <c r="I75"/>
  <c r="H75"/>
  <c r="G75"/>
  <c r="N75"/>
  <c r="K74"/>
  <c r="J74"/>
  <c r="I74"/>
  <c r="H74"/>
  <c r="G74"/>
  <c r="K73"/>
  <c r="J73"/>
  <c r="I73"/>
  <c r="H73"/>
  <c r="G73"/>
  <c r="N73" s="1"/>
  <c r="K72"/>
  <c r="J72"/>
  <c r="I72"/>
  <c r="H72"/>
  <c r="G72"/>
  <c r="K71"/>
  <c r="J71"/>
  <c r="I71"/>
  <c r="H71"/>
  <c r="G71"/>
  <c r="N71"/>
  <c r="K70"/>
  <c r="J70"/>
  <c r="I70"/>
  <c r="H70"/>
  <c r="G70"/>
  <c r="N70"/>
  <c r="K69"/>
  <c r="J69"/>
  <c r="I69"/>
  <c r="H69"/>
  <c r="G69"/>
  <c r="K68"/>
  <c r="J68"/>
  <c r="I68"/>
  <c r="H68"/>
  <c r="G68"/>
  <c r="N68" s="1"/>
  <c r="K67"/>
  <c r="J67"/>
  <c r="I67"/>
  <c r="H67"/>
  <c r="G67"/>
  <c r="K66"/>
  <c r="J66"/>
  <c r="I66"/>
  <c r="H66"/>
  <c r="G66"/>
  <c r="N66"/>
  <c r="K65"/>
  <c r="J65"/>
  <c r="I65"/>
  <c r="H65"/>
  <c r="G65"/>
  <c r="N65"/>
  <c r="K64"/>
  <c r="J64"/>
  <c r="I64"/>
  <c r="H64"/>
  <c r="G64"/>
  <c r="K63"/>
  <c r="J63"/>
  <c r="I63"/>
  <c r="H63"/>
  <c r="G63"/>
  <c r="N63" s="1"/>
  <c r="K62"/>
  <c r="J62"/>
  <c r="I62"/>
  <c r="H62"/>
  <c r="G62"/>
  <c r="K61"/>
  <c r="J61"/>
  <c r="I61"/>
  <c r="H61"/>
  <c r="G61"/>
  <c r="K60"/>
  <c r="J60"/>
  <c r="I60"/>
  <c r="H60"/>
  <c r="G60"/>
  <c r="N60" s="1"/>
  <c r="K59"/>
  <c r="J59"/>
  <c r="I59"/>
  <c r="H59"/>
  <c r="G59"/>
  <c r="K58"/>
  <c r="J58"/>
  <c r="I58"/>
  <c r="H58"/>
  <c r="G58"/>
  <c r="N58"/>
  <c r="K57"/>
  <c r="J57"/>
  <c r="I57"/>
  <c r="H57"/>
  <c r="G57"/>
  <c r="N57"/>
  <c r="K56"/>
  <c r="J56"/>
  <c r="I56"/>
  <c r="H56"/>
  <c r="G56"/>
  <c r="K55"/>
  <c r="J55"/>
  <c r="I55"/>
  <c r="H55"/>
  <c r="G55"/>
  <c r="N55" s="1"/>
  <c r="K54"/>
  <c r="J54"/>
  <c r="I54"/>
  <c r="H54"/>
  <c r="G54"/>
  <c r="K53"/>
  <c r="J53"/>
  <c r="I53"/>
  <c r="H53"/>
  <c r="G53"/>
  <c r="N53"/>
  <c r="K52"/>
  <c r="J52"/>
  <c r="I52"/>
  <c r="H52"/>
  <c r="G52"/>
  <c r="K51"/>
  <c r="J51"/>
  <c r="I51"/>
  <c r="H51"/>
  <c r="G51"/>
  <c r="N51" s="1"/>
  <c r="K50"/>
  <c r="J50"/>
  <c r="I50"/>
  <c r="H50"/>
  <c r="G50"/>
  <c r="K49"/>
  <c r="J49"/>
  <c r="I49"/>
  <c r="H49"/>
  <c r="G49"/>
  <c r="N49"/>
  <c r="K48"/>
  <c r="J48"/>
  <c r="I48"/>
  <c r="H48"/>
  <c r="G48"/>
  <c r="N48"/>
  <c r="K47"/>
  <c r="J47"/>
  <c r="I47"/>
  <c r="H47"/>
  <c r="G47"/>
  <c r="K46"/>
  <c r="J46"/>
  <c r="I46"/>
  <c r="H46"/>
  <c r="G46"/>
  <c r="N46" s="1"/>
  <c r="K45"/>
  <c r="J45"/>
  <c r="I45"/>
  <c r="H45"/>
  <c r="G45"/>
  <c r="K44"/>
  <c r="J44"/>
  <c r="I44"/>
  <c r="H44"/>
  <c r="G44"/>
  <c r="K43"/>
  <c r="J43"/>
  <c r="I43"/>
  <c r="H43"/>
  <c r="G43"/>
  <c r="N43" s="1"/>
  <c r="K42"/>
  <c r="J42"/>
  <c r="I42"/>
  <c r="H42"/>
  <c r="G42"/>
  <c r="K41"/>
  <c r="J41"/>
  <c r="I41"/>
  <c r="H41"/>
  <c r="G41"/>
  <c r="N41"/>
  <c r="K40"/>
  <c r="J40"/>
  <c r="I40"/>
  <c r="H40"/>
  <c r="G40"/>
  <c r="N40"/>
  <c r="K39"/>
  <c r="J39"/>
  <c r="I39"/>
  <c r="H39"/>
  <c r="G39"/>
  <c r="K38"/>
  <c r="J38"/>
  <c r="I38"/>
  <c r="H38"/>
  <c r="G38"/>
  <c r="N38" s="1"/>
  <c r="K37"/>
  <c r="J37"/>
  <c r="I37"/>
  <c r="H37"/>
  <c r="G37"/>
  <c r="K36"/>
  <c r="J36"/>
  <c r="I36"/>
  <c r="H36"/>
  <c r="G36"/>
  <c r="N36"/>
  <c r="K35"/>
  <c r="J35"/>
  <c r="I35"/>
  <c r="H35"/>
  <c r="G35"/>
  <c r="N35"/>
  <c r="K34"/>
  <c r="J34"/>
  <c r="I34"/>
  <c r="H34"/>
  <c r="G34"/>
  <c r="K33"/>
  <c r="J33"/>
  <c r="I33"/>
  <c r="H33"/>
  <c r="G33"/>
  <c r="N33" s="1"/>
  <c r="K32"/>
  <c r="J32"/>
  <c r="I32"/>
  <c r="H32"/>
  <c r="G32"/>
  <c r="K31"/>
  <c r="J31"/>
  <c r="I31"/>
  <c r="H31"/>
  <c r="G31"/>
  <c r="N31"/>
  <c r="K30"/>
  <c r="J30"/>
  <c r="I30"/>
  <c r="H30"/>
  <c r="G30"/>
  <c r="N30"/>
  <c r="K29"/>
  <c r="J29"/>
  <c r="I29"/>
  <c r="H29"/>
  <c r="G29"/>
  <c r="K28"/>
  <c r="J28"/>
  <c r="I28"/>
  <c r="H28"/>
  <c r="G28"/>
  <c r="N28" s="1"/>
  <c r="K27"/>
  <c r="J27"/>
  <c r="I27"/>
  <c r="H27"/>
  <c r="G27"/>
  <c r="K26"/>
  <c r="J26"/>
  <c r="I26"/>
  <c r="H26"/>
  <c r="G26"/>
  <c r="K25"/>
  <c r="J25"/>
  <c r="I25"/>
  <c r="H25"/>
  <c r="G25"/>
  <c r="N25" s="1"/>
  <c r="K24"/>
  <c r="J24"/>
  <c r="I24"/>
  <c r="H24"/>
  <c r="G24"/>
  <c r="K23"/>
  <c r="J23"/>
  <c r="I23"/>
  <c r="H23"/>
  <c r="G23"/>
  <c r="N23"/>
  <c r="K22"/>
  <c r="J22"/>
  <c r="I22"/>
  <c r="H22"/>
  <c r="G22"/>
  <c r="K21"/>
  <c r="J21"/>
  <c r="I21"/>
  <c r="H21"/>
  <c r="G21"/>
  <c r="N21" s="1"/>
  <c r="K20"/>
  <c r="J20"/>
  <c r="I20"/>
  <c r="H20"/>
  <c r="G20"/>
  <c r="K19"/>
  <c r="J19"/>
  <c r="I19"/>
  <c r="H19"/>
  <c r="G19"/>
  <c r="N19"/>
  <c r="K18"/>
  <c r="J18"/>
  <c r="I18"/>
  <c r="H18"/>
  <c r="G18"/>
  <c r="K17"/>
  <c r="J17"/>
  <c r="I17"/>
  <c r="H17"/>
  <c r="G17"/>
  <c r="N17" s="1"/>
  <c r="K16"/>
  <c r="J16"/>
  <c r="I16"/>
  <c r="H16"/>
  <c r="G16"/>
  <c r="N16" s="1"/>
  <c r="K15"/>
  <c r="J15"/>
  <c r="I15"/>
  <c r="H15"/>
  <c r="G15"/>
  <c r="K14"/>
  <c r="J14"/>
  <c r="I14"/>
  <c r="H14"/>
  <c r="G14"/>
  <c r="N14"/>
  <c r="K13"/>
  <c r="J13"/>
  <c r="I13"/>
  <c r="H13"/>
  <c r="G13"/>
  <c r="K12"/>
  <c r="J12"/>
  <c r="I12"/>
  <c r="H12"/>
  <c r="G12"/>
  <c r="K11"/>
  <c r="K141" s="1"/>
  <c r="J11"/>
  <c r="J141" s="1"/>
  <c r="I11"/>
  <c r="I141" s="1"/>
  <c r="H11"/>
  <c r="H141" s="1"/>
  <c r="G11"/>
  <c r="G141" s="1"/>
  <c r="Z135" i="37" l="1"/>
  <c r="Y135"/>
  <c r="AA11"/>
  <c r="AF135" i="35"/>
  <c r="AA135" i="30"/>
  <c r="AA10"/>
  <c r="R15" i="28"/>
  <c r="P15"/>
  <c r="Q63"/>
  <c r="R55"/>
  <c r="R51"/>
  <c r="Q48"/>
  <c r="R65"/>
  <c r="P65"/>
  <c r="Q65"/>
  <c r="O65"/>
  <c r="N135"/>
  <c r="P11"/>
  <c r="Q11"/>
  <c r="O11"/>
  <c r="O135" s="1"/>
  <c r="R11"/>
  <c r="R64"/>
  <c r="P64"/>
  <c r="Q64"/>
  <c r="O64"/>
  <c r="N12" i="27"/>
  <c r="N13"/>
  <c r="N15"/>
  <c r="N18"/>
  <c r="N20"/>
  <c r="N22"/>
  <c r="N24"/>
  <c r="N26"/>
  <c r="N27"/>
  <c r="N29"/>
  <c r="N32"/>
  <c r="P32" s="1"/>
  <c r="N34"/>
  <c r="P34" s="1"/>
  <c r="N37"/>
  <c r="N39"/>
  <c r="N42"/>
  <c r="N44"/>
  <c r="N45"/>
  <c r="N47"/>
  <c r="N50"/>
  <c r="N52"/>
  <c r="N54"/>
  <c r="N56"/>
  <c r="N59"/>
  <c r="N61"/>
  <c r="N62"/>
  <c r="N64"/>
  <c r="N67"/>
  <c r="N69"/>
  <c r="N72"/>
  <c r="N74"/>
  <c r="Q74" s="1"/>
  <c r="N77"/>
  <c r="N79"/>
  <c r="N82"/>
  <c r="N84"/>
  <c r="N87"/>
  <c r="N89"/>
  <c r="N91"/>
  <c r="N92"/>
  <c r="N94"/>
  <c r="N96"/>
  <c r="N97"/>
  <c r="N99"/>
  <c r="N101"/>
  <c r="N102"/>
  <c r="N104"/>
  <c r="N106"/>
  <c r="N108"/>
  <c r="N111"/>
  <c r="N113"/>
  <c r="N115"/>
  <c r="N116"/>
  <c r="N118"/>
  <c r="N120"/>
  <c r="N123"/>
  <c r="N125"/>
  <c r="N128"/>
  <c r="N130"/>
  <c r="N131"/>
  <c r="N133"/>
  <c r="N135"/>
  <c r="N136"/>
  <c r="N138"/>
  <c r="N140"/>
  <c r="R32"/>
  <c r="Q32"/>
  <c r="R34"/>
  <c r="Q34"/>
  <c r="R35"/>
  <c r="P35"/>
  <c r="Q35"/>
  <c r="O35"/>
  <c r="R36"/>
  <c r="P36"/>
  <c r="Q36"/>
  <c r="O36"/>
  <c r="R37"/>
  <c r="P37"/>
  <c r="Q37"/>
  <c r="O37"/>
  <c r="R38"/>
  <c r="P38"/>
  <c r="Q38"/>
  <c r="O38"/>
  <c r="R39"/>
  <c r="P39"/>
  <c r="Q39"/>
  <c r="O39"/>
  <c r="R40"/>
  <c r="P40"/>
  <c r="Q40"/>
  <c r="O40"/>
  <c r="R41"/>
  <c r="P41"/>
  <c r="Q41"/>
  <c r="O41"/>
  <c r="R42"/>
  <c r="P42"/>
  <c r="Q42"/>
  <c r="O42"/>
  <c r="R43"/>
  <c r="P43"/>
  <c r="Q43"/>
  <c r="O43"/>
  <c r="R44"/>
  <c r="P44"/>
  <c r="Q44"/>
  <c r="O44"/>
  <c r="R45"/>
  <c r="P45"/>
  <c r="Q45"/>
  <c r="O45"/>
  <c r="R46"/>
  <c r="P46"/>
  <c r="Q46"/>
  <c r="O46"/>
  <c r="R47"/>
  <c r="P47"/>
  <c r="Q47"/>
  <c r="O47"/>
  <c r="R48"/>
  <c r="P48"/>
  <c r="Q48"/>
  <c r="O48"/>
  <c r="R49"/>
  <c r="P49"/>
  <c r="Q49"/>
  <c r="O49"/>
  <c r="R50"/>
  <c r="P50"/>
  <c r="Q50"/>
  <c r="O50"/>
  <c r="R51"/>
  <c r="P51"/>
  <c r="Q51"/>
  <c r="O51"/>
  <c r="R52"/>
  <c r="P52"/>
  <c r="Q52"/>
  <c r="O52"/>
  <c r="R53"/>
  <c r="P53"/>
  <c r="Q53"/>
  <c r="O53"/>
  <c r="R54"/>
  <c r="P54"/>
  <c r="Q54"/>
  <c r="O54"/>
  <c r="R55"/>
  <c r="P55"/>
  <c r="Q55"/>
  <c r="O55"/>
  <c r="R56"/>
  <c r="P56"/>
  <c r="Q56"/>
  <c r="O56"/>
  <c r="R57"/>
  <c r="P57"/>
  <c r="Q57"/>
  <c r="O57"/>
  <c r="R58"/>
  <c r="P58"/>
  <c r="Q58"/>
  <c r="O58"/>
  <c r="R59"/>
  <c r="P59"/>
  <c r="Q59"/>
  <c r="O59"/>
  <c r="R60"/>
  <c r="P60"/>
  <c r="Q60"/>
  <c r="O60"/>
  <c r="R61"/>
  <c r="P61"/>
  <c r="Q61"/>
  <c r="O61"/>
  <c r="R62"/>
  <c r="P62"/>
  <c r="Q62"/>
  <c r="O62"/>
  <c r="R63"/>
  <c r="P63"/>
  <c r="Q63"/>
  <c r="O63"/>
  <c r="R64"/>
  <c r="P64"/>
  <c r="Q64"/>
  <c r="O64"/>
  <c r="R65"/>
  <c r="P65"/>
  <c r="Q65"/>
  <c r="O65"/>
  <c r="R66"/>
  <c r="P66"/>
  <c r="Q66"/>
  <c r="O66"/>
  <c r="R67"/>
  <c r="P67"/>
  <c r="Q67"/>
  <c r="O67"/>
  <c r="R68"/>
  <c r="P68"/>
  <c r="Q68"/>
  <c r="O68"/>
  <c r="R69"/>
  <c r="P69"/>
  <c r="Q69"/>
  <c r="O69"/>
  <c r="R70"/>
  <c r="P70"/>
  <c r="Q70"/>
  <c r="O70"/>
  <c r="R71"/>
  <c r="P71"/>
  <c r="Q71"/>
  <c r="O71"/>
  <c r="R72"/>
  <c r="P72"/>
  <c r="Q72"/>
  <c r="O72"/>
  <c r="R73"/>
  <c r="P73"/>
  <c r="Q73"/>
  <c r="O73"/>
  <c r="R12"/>
  <c r="P12"/>
  <c r="Q12"/>
  <c r="O12"/>
  <c r="R13"/>
  <c r="P13"/>
  <c r="Q13"/>
  <c r="O13"/>
  <c r="R14"/>
  <c r="P14"/>
  <c r="Q14"/>
  <c r="O14"/>
  <c r="R15"/>
  <c r="P15"/>
  <c r="Q15"/>
  <c r="O15"/>
  <c r="R16"/>
  <c r="P16"/>
  <c r="Q16"/>
  <c r="O16"/>
  <c r="R17"/>
  <c r="P17"/>
  <c r="Q17"/>
  <c r="O17"/>
  <c r="R18"/>
  <c r="P18"/>
  <c r="Q18"/>
  <c r="O18"/>
  <c r="R19"/>
  <c r="P19"/>
  <c r="Q19"/>
  <c r="O19"/>
  <c r="R20"/>
  <c r="P20"/>
  <c r="Q20"/>
  <c r="O20"/>
  <c r="R21"/>
  <c r="P21"/>
  <c r="Q21"/>
  <c r="O21"/>
  <c r="R22"/>
  <c r="P22"/>
  <c r="Q22"/>
  <c r="O22"/>
  <c r="R23"/>
  <c r="P23"/>
  <c r="Q23"/>
  <c r="O23"/>
  <c r="R24"/>
  <c r="P24"/>
  <c r="Q24"/>
  <c r="O24"/>
  <c r="R25"/>
  <c r="P25"/>
  <c r="Q25"/>
  <c r="O25"/>
  <c r="R26"/>
  <c r="P26"/>
  <c r="Q26"/>
  <c r="O26"/>
  <c r="R27"/>
  <c r="P27"/>
  <c r="Q27"/>
  <c r="O27"/>
  <c r="R28"/>
  <c r="P28"/>
  <c r="Q28"/>
  <c r="O28"/>
  <c r="R29"/>
  <c r="P29"/>
  <c r="Q29"/>
  <c r="O29"/>
  <c r="R30"/>
  <c r="P30"/>
  <c r="Q30"/>
  <c r="O30"/>
  <c r="R31"/>
  <c r="P31"/>
  <c r="Q31"/>
  <c r="O31"/>
  <c r="R33"/>
  <c r="P33"/>
  <c r="Q33"/>
  <c r="O33"/>
  <c r="R77"/>
  <c r="P77"/>
  <c r="Q77"/>
  <c r="O77"/>
  <c r="R79"/>
  <c r="P79"/>
  <c r="Q79"/>
  <c r="O79"/>
  <c r="R82"/>
  <c r="P82"/>
  <c r="Q82"/>
  <c r="O82"/>
  <c r="R84"/>
  <c r="P84"/>
  <c r="Q84"/>
  <c r="O84"/>
  <c r="R87"/>
  <c r="P87"/>
  <c r="Q87"/>
  <c r="O87"/>
  <c r="R89"/>
  <c r="P89"/>
  <c r="Q89"/>
  <c r="O89"/>
  <c r="R91"/>
  <c r="P91"/>
  <c r="Q91"/>
  <c r="O91"/>
  <c r="R92"/>
  <c r="P92"/>
  <c r="Q92"/>
  <c r="O92"/>
  <c r="R94"/>
  <c r="P94"/>
  <c r="Q94"/>
  <c r="O94"/>
  <c r="R96"/>
  <c r="P96"/>
  <c r="Q96"/>
  <c r="O96"/>
  <c r="R97"/>
  <c r="P97"/>
  <c r="Q97"/>
  <c r="O97"/>
  <c r="R99"/>
  <c r="P99"/>
  <c r="Q99"/>
  <c r="O99"/>
  <c r="R101"/>
  <c r="P101"/>
  <c r="Q101"/>
  <c r="O101"/>
  <c r="R102"/>
  <c r="P102"/>
  <c r="Q102"/>
  <c r="O102"/>
  <c r="R104"/>
  <c r="P104"/>
  <c r="Q104"/>
  <c r="O104"/>
  <c r="R106"/>
  <c r="P106"/>
  <c r="Q106"/>
  <c r="O106"/>
  <c r="R108"/>
  <c r="P108"/>
  <c r="Q108"/>
  <c r="O108"/>
  <c r="R111"/>
  <c r="P111"/>
  <c r="Q111"/>
  <c r="O111"/>
  <c r="R113"/>
  <c r="P113"/>
  <c r="Q113"/>
  <c r="O113"/>
  <c r="R115"/>
  <c r="P115"/>
  <c r="Q115"/>
  <c r="O115"/>
  <c r="R116"/>
  <c r="P116"/>
  <c r="Q116"/>
  <c r="O116"/>
  <c r="R118"/>
  <c r="P118"/>
  <c r="Q118"/>
  <c r="O118"/>
  <c r="R120"/>
  <c r="P120"/>
  <c r="Q120"/>
  <c r="O120"/>
  <c r="R123"/>
  <c r="P123"/>
  <c r="Q123"/>
  <c r="O123"/>
  <c r="R125"/>
  <c r="P125"/>
  <c r="Q125"/>
  <c r="O125"/>
  <c r="R128"/>
  <c r="P128"/>
  <c r="Q128"/>
  <c r="O128"/>
  <c r="R130"/>
  <c r="P130"/>
  <c r="Q130"/>
  <c r="O130"/>
  <c r="R131"/>
  <c r="P131"/>
  <c r="Q131"/>
  <c r="O131"/>
  <c r="R133"/>
  <c r="P133"/>
  <c r="Q133"/>
  <c r="O133"/>
  <c r="R134"/>
  <c r="P134"/>
  <c r="Q134"/>
  <c r="O134"/>
  <c r="R135"/>
  <c r="P135"/>
  <c r="Q135"/>
  <c r="O135"/>
  <c r="R136"/>
  <c r="P136"/>
  <c r="Q136"/>
  <c r="O136"/>
  <c r="R137"/>
  <c r="P137"/>
  <c r="Q137"/>
  <c r="O137"/>
  <c r="R138"/>
  <c r="P138"/>
  <c r="Q138"/>
  <c r="O138"/>
  <c r="R139"/>
  <c r="P139"/>
  <c r="Q139"/>
  <c r="O139"/>
  <c r="R140"/>
  <c r="P140"/>
  <c r="Q140"/>
  <c r="O140"/>
  <c r="R74"/>
  <c r="P74"/>
  <c r="R75"/>
  <c r="P75"/>
  <c r="Q75"/>
  <c r="O75"/>
  <c r="R76"/>
  <c r="P76"/>
  <c r="Q76"/>
  <c r="O76"/>
  <c r="R78"/>
  <c r="P78"/>
  <c r="Q78"/>
  <c r="O78"/>
  <c r="R80"/>
  <c r="P80"/>
  <c r="Q80"/>
  <c r="O80"/>
  <c r="R81"/>
  <c r="P81"/>
  <c r="Q81"/>
  <c r="O81"/>
  <c r="R83"/>
  <c r="P83"/>
  <c r="Q83"/>
  <c r="O83"/>
  <c r="R85"/>
  <c r="P85"/>
  <c r="Q85"/>
  <c r="O85"/>
  <c r="R86"/>
  <c r="P86"/>
  <c r="Q86"/>
  <c r="O86"/>
  <c r="R88"/>
  <c r="P88"/>
  <c r="Q88"/>
  <c r="O88"/>
  <c r="R90"/>
  <c r="P90"/>
  <c r="Q90"/>
  <c r="O90"/>
  <c r="R93"/>
  <c r="P93"/>
  <c r="Q93"/>
  <c r="O93"/>
  <c r="R95"/>
  <c r="P95"/>
  <c r="Q95"/>
  <c r="O95"/>
  <c r="R98"/>
  <c r="P98"/>
  <c r="Q98"/>
  <c r="O98"/>
  <c r="R100"/>
  <c r="P100"/>
  <c r="Q100"/>
  <c r="O100"/>
  <c r="R103"/>
  <c r="P103"/>
  <c r="Q103"/>
  <c r="O103"/>
  <c r="R105"/>
  <c r="P105"/>
  <c r="Q105"/>
  <c r="O105"/>
  <c r="R107"/>
  <c r="P107"/>
  <c r="Q107"/>
  <c r="O107"/>
  <c r="R109"/>
  <c r="P109"/>
  <c r="Q109"/>
  <c r="O109"/>
  <c r="R110"/>
  <c r="P110"/>
  <c r="Q110"/>
  <c r="O110"/>
  <c r="R112"/>
  <c r="P112"/>
  <c r="Q112"/>
  <c r="O112"/>
  <c r="R114"/>
  <c r="P114"/>
  <c r="Q114"/>
  <c r="O114"/>
  <c r="R117"/>
  <c r="P117"/>
  <c r="Q117"/>
  <c r="O117"/>
  <c r="R119"/>
  <c r="P119"/>
  <c r="Q119"/>
  <c r="O119"/>
  <c r="R121"/>
  <c r="P121"/>
  <c r="Q121"/>
  <c r="O121"/>
  <c r="R122"/>
  <c r="P122"/>
  <c r="Q122"/>
  <c r="O122"/>
  <c r="R124"/>
  <c r="P124"/>
  <c r="Q124"/>
  <c r="O124"/>
  <c r="R126"/>
  <c r="P126"/>
  <c r="Q126"/>
  <c r="O126"/>
  <c r="R127"/>
  <c r="P127"/>
  <c r="Q127"/>
  <c r="O127"/>
  <c r="R129"/>
  <c r="P129"/>
  <c r="Q129"/>
  <c r="O129"/>
  <c r="R132"/>
  <c r="P132"/>
  <c r="Q132"/>
  <c r="O132"/>
  <c r="N11"/>
  <c r="O74"/>
  <c r="R135" i="28" l="1"/>
  <c r="Q135"/>
  <c r="P135"/>
  <c r="O34" i="27"/>
  <c r="O32"/>
  <c r="N141"/>
  <c r="R11"/>
  <c r="R141" s="1"/>
  <c r="P11"/>
  <c r="P141" s="1"/>
  <c r="Q11"/>
  <c r="Q141" s="1"/>
  <c r="O11"/>
  <c r="O141" s="1"/>
  <c r="AA58" i="37"/>
  <c r="AA106"/>
  <c r="AA135"/>
</calcChain>
</file>

<file path=xl/sharedStrings.xml><?xml version="1.0" encoding="utf-8"?>
<sst xmlns="http://schemas.openxmlformats.org/spreadsheetml/2006/main" count="2870" uniqueCount="203">
  <si>
    <t>STT</t>
  </si>
  <si>
    <t>Họ và Tên</t>
  </si>
  <si>
    <t>Cấp bậc chức vụ</t>
  </si>
  <si>
    <t>Lương hệ số</t>
  </si>
  <si>
    <t>Các Khoản trừ vào lương</t>
  </si>
  <si>
    <t>Tổng tiền lương và BHXH còn được nhận</t>
  </si>
  <si>
    <t>Hệ số lương</t>
  </si>
  <si>
    <t>Hệ số PC chức vụ</t>
  </si>
  <si>
    <t>Cộng hệ số</t>
  </si>
  <si>
    <t>Thành Tiền</t>
  </si>
  <si>
    <t>BHXH 8%</t>
  </si>
  <si>
    <t>BHYT 1.5%</t>
  </si>
  <si>
    <t>Cộng</t>
  </si>
  <si>
    <t>A</t>
  </si>
  <si>
    <t>C</t>
  </si>
  <si>
    <t>D</t>
  </si>
  <si>
    <t>Người lập</t>
  </si>
  <si>
    <t>Kế toán trưởng</t>
  </si>
  <si>
    <t>Thủ trưởng đơn vị</t>
  </si>
  <si>
    <t>HỆ SỐ VK</t>
  </si>
  <si>
    <t>6=1*5</t>
  </si>
  <si>
    <t>7=1+2+4+6</t>
  </si>
  <si>
    <t>9=(1+2+6)*35%</t>
  </si>
  <si>
    <t>Tổng ĐỂ KIỂM TRA</t>
  </si>
  <si>
    <t>25%PC Công vụ</t>
  </si>
  <si>
    <t>% THÂM NIÊN NGHỀ</t>
  </si>
  <si>
    <t>Mã đơn vị SDNS: 1021500</t>
  </si>
  <si>
    <t xml:space="preserve">BHTN 1% </t>
  </si>
  <si>
    <t xml:space="preserve"> Đơn vị: Trung tâm Y tế huyện Thiệu Hóa </t>
  </si>
  <si>
    <t xml:space="preserve">Ký nhận </t>
  </si>
  <si>
    <t xml:space="preserve">% TNVK </t>
  </si>
  <si>
    <t>ThiÖu To¸n</t>
  </si>
  <si>
    <t>Lª ThÞ Mai</t>
  </si>
  <si>
    <t>ThiÖu ChÝnh</t>
  </si>
  <si>
    <t>Lª ThÞ HuyÒn</t>
  </si>
  <si>
    <t>Lª Duy Dông</t>
  </si>
  <si>
    <t xml:space="preserve">Tèng ThÞ Hßa </t>
  </si>
  <si>
    <t xml:space="preserve">NguyÔn H÷u Th¾ng </t>
  </si>
  <si>
    <t>Hµ Th× §µo</t>
  </si>
  <si>
    <t>NguyÔn ThÞ Minh</t>
  </si>
  <si>
    <t>ThiÖu Hoµ</t>
  </si>
  <si>
    <t>Ph¹m ThÞ T×nh</t>
  </si>
  <si>
    <t>NguyÔn ThÞ Chung</t>
  </si>
  <si>
    <t xml:space="preserve">NguyÔn ThÞ H­¬ng </t>
  </si>
  <si>
    <t>NguyÔn Xu©n Vþ</t>
  </si>
  <si>
    <t xml:space="preserve">TrÇn V¨n Xu©n </t>
  </si>
  <si>
    <t>NguyÔn ThÞ Son</t>
  </si>
  <si>
    <t>Ph¹m ThÞ H­êng</t>
  </si>
  <si>
    <t>NguyÔn ThÞ Thuû</t>
  </si>
  <si>
    <t>ThiÖu Viªn</t>
  </si>
  <si>
    <t>NguyÔn ThÞ H­¬ng</t>
  </si>
  <si>
    <t>§Æng ThÞ Lan</t>
  </si>
  <si>
    <t>NguyÔn ThÞ B×nh</t>
  </si>
  <si>
    <t xml:space="preserve">Ph¹m ThÞ Ngäc Thñy </t>
  </si>
  <si>
    <t>ThiÖu Lý</t>
  </si>
  <si>
    <t>NguyÔn Th¨ng L­u</t>
  </si>
  <si>
    <t xml:space="preserve">NguyÔn V¨n §Ö </t>
  </si>
  <si>
    <t xml:space="preserve">Lª ThÞ Liªn </t>
  </si>
  <si>
    <t xml:space="preserve">T« ThÞ Thóy </t>
  </si>
  <si>
    <t>ThiÖu VËn</t>
  </si>
  <si>
    <t>NguyÔn H÷u Quý</t>
  </si>
  <si>
    <t>Lª V¨n Thuû</t>
  </si>
  <si>
    <t xml:space="preserve">Lª ThÞ HuÖ </t>
  </si>
  <si>
    <t>NguyÔn ThÞ Kh¸nh Ly</t>
  </si>
  <si>
    <t>NguyÔn H÷u Lîi</t>
  </si>
  <si>
    <t>ThiÖu Trung</t>
  </si>
  <si>
    <t>NguyÔn ThÞ Diªn</t>
  </si>
  <si>
    <t>Ph¹m ThÞ Th«ng</t>
  </si>
  <si>
    <t>Lª ThÞ Xinh</t>
  </si>
  <si>
    <t>Lª ThÞ Chi</t>
  </si>
  <si>
    <t xml:space="preserve">TrÇn Hîp Thanh </t>
  </si>
  <si>
    <t>Hoµng ThÞ Oanh</t>
  </si>
  <si>
    <t>NguyÔn Träng Hµo</t>
  </si>
  <si>
    <t xml:space="preserve">Lª ThÞ Hµ Ph­¬ng </t>
  </si>
  <si>
    <t>Lª ThÞ Thanh</t>
  </si>
  <si>
    <t>TrÇn ThÞ Minh</t>
  </si>
  <si>
    <t>ThiÖu Giao</t>
  </si>
  <si>
    <t>NguyÔn ThÞ LÖ</t>
  </si>
  <si>
    <t>Lª ThÞ HiÒn</t>
  </si>
  <si>
    <t>Lª ThÞ §ång</t>
  </si>
  <si>
    <t>Hµ ThÞ Ngäc</t>
  </si>
  <si>
    <t>NguyÔn ThÞ B¶o</t>
  </si>
  <si>
    <t xml:space="preserve">Phan V¨n ChÝnh </t>
  </si>
  <si>
    <t>Ph¹m V¨n §ång</t>
  </si>
  <si>
    <t>ThiÖu Ngäc</t>
  </si>
  <si>
    <t>Ng« ThÞ Lan</t>
  </si>
  <si>
    <t xml:space="preserve">§µm ThÞ Th¬m </t>
  </si>
  <si>
    <t xml:space="preserve">Hoµng ThÞ yÕn </t>
  </si>
  <si>
    <t>Lª §×nh TuÊn</t>
  </si>
  <si>
    <t>ThiÖu Vò</t>
  </si>
  <si>
    <t xml:space="preserve"> §µm ThÞ ThiÖp</t>
  </si>
  <si>
    <t>Lª ThÞ §oan</t>
  </si>
  <si>
    <t>TrÇn V¨n C­êng</t>
  </si>
  <si>
    <t>Ph¹m ThÞ Thµ</t>
  </si>
  <si>
    <t>ThiÖu TiÕn</t>
  </si>
  <si>
    <t>§ç ThÞ TuyÕt</t>
  </si>
  <si>
    <t xml:space="preserve">D­¬ng ThÞ HuÖ </t>
  </si>
  <si>
    <t>Hoµng C«ng Anh</t>
  </si>
  <si>
    <t>TrÇn ThÞ Dòng</t>
  </si>
  <si>
    <t>ThiÖu Thµnh</t>
  </si>
  <si>
    <t>Lª ThÞ Ng©n</t>
  </si>
  <si>
    <t>NguyÔn ThÞ TuyÕn</t>
  </si>
  <si>
    <t>NguyÔn V¨n H¶i</t>
  </si>
  <si>
    <t>TrÞnh ThÞ Sö</t>
  </si>
  <si>
    <t>ThiÖu C«ng</t>
  </si>
  <si>
    <t>D­¬ng ThÞ HiÒn</t>
  </si>
  <si>
    <t xml:space="preserve">ThiÒu ThÞ Ph­¬ng </t>
  </si>
  <si>
    <t>Hoµng V¨n Linh</t>
  </si>
  <si>
    <t xml:space="preserve">NguyÔn ThÞ Quý </t>
  </si>
  <si>
    <t>ThiÖu Phóc</t>
  </si>
  <si>
    <t xml:space="preserve">TrÇn ThÞ Th¶o </t>
  </si>
  <si>
    <t>NguyÔn ThÞ H»ng</t>
  </si>
  <si>
    <t>Cao ThÞ H­êng</t>
  </si>
  <si>
    <t>NguyÔn ThÞ Th­¬ng</t>
  </si>
  <si>
    <t>ThiÖu Phó</t>
  </si>
  <si>
    <t>Lª ThÞ §Æng</t>
  </si>
  <si>
    <t>Lª ThÞ Thuû</t>
  </si>
  <si>
    <t>§Æng ThÞ Th­¬ng</t>
  </si>
  <si>
    <t>ThiÖu Long</t>
  </si>
  <si>
    <t>NguyÔn Thanh S¬n</t>
  </si>
  <si>
    <t xml:space="preserve">Tr­¬ng Hång Thñy </t>
  </si>
  <si>
    <t>D­¬ng ThÞ Nª</t>
  </si>
  <si>
    <t>Hµ ThÞ Lª</t>
  </si>
  <si>
    <t>Lª TiÕn Dòng</t>
  </si>
  <si>
    <t>Lª ThÞ Xu©n ¸nh</t>
  </si>
  <si>
    <t>D­¬ng V¨n Dòng</t>
  </si>
  <si>
    <t>NguyÔn ThÞ M¹nh</t>
  </si>
  <si>
    <t>ThiÖu Nguyªn</t>
  </si>
  <si>
    <t>NguyÔn §×nh §«n</t>
  </si>
  <si>
    <t>Mai  V¨n  ¦ng</t>
  </si>
  <si>
    <t>NguyÔn H÷u Chinh</t>
  </si>
  <si>
    <t>Ph¹m V¨n §«n</t>
  </si>
  <si>
    <t xml:space="preserve">Mai ThÞ NghÜa </t>
  </si>
  <si>
    <t>ThiÖu Duy</t>
  </si>
  <si>
    <t>Lª Nh­ Th¾ng</t>
  </si>
  <si>
    <t>§ç ThÞ Nam</t>
  </si>
  <si>
    <t xml:space="preserve">Lª ThÞ Nhung </t>
  </si>
  <si>
    <t xml:space="preserve">TrÇn TuÊn Anh </t>
  </si>
  <si>
    <t>§ç ThÞ G¸i</t>
  </si>
  <si>
    <t>ThiÖu Giang</t>
  </si>
  <si>
    <t>Lª Quang §iÖn</t>
  </si>
  <si>
    <t>Lª V¨n Tr­êng</t>
  </si>
  <si>
    <t>NguyÔn Thanh T©m</t>
  </si>
  <si>
    <t>Lª Nh­ BÝch</t>
  </si>
  <si>
    <t>Lª ThÞ Th¶o</t>
  </si>
  <si>
    <t>ThiÖu Hîp</t>
  </si>
  <si>
    <t xml:space="preserve">§Æng Quèc Chung </t>
  </si>
  <si>
    <t>NguyÔn ThÞ Hµ</t>
  </si>
  <si>
    <t>Phan V¨n H¶i</t>
  </si>
  <si>
    <t xml:space="preserve">ThiÖu ThÞnh </t>
  </si>
  <si>
    <t>Lª ThÞ Len</t>
  </si>
  <si>
    <t>Ph¹m ThÞ Thoa</t>
  </si>
  <si>
    <t>NguyÔn Träng Phong</t>
  </si>
  <si>
    <t>NguyÔn ThÞ Th«ng</t>
  </si>
  <si>
    <t>ThiÖu Quang</t>
  </si>
  <si>
    <t>Qu¶n V¨n DuÈn</t>
  </si>
  <si>
    <t>Lª ThÞ Mai H¹nh</t>
  </si>
  <si>
    <t xml:space="preserve">TrÇn C¶nh Thµnh </t>
  </si>
  <si>
    <t>Trạm trưởng</t>
  </si>
  <si>
    <t xml:space="preserve">Phụ cấp khác không tính BHXH </t>
  </si>
  <si>
    <t>PC TN</t>
  </si>
  <si>
    <t xml:space="preserve">PC ưu đãi nghề </t>
  </si>
  <si>
    <t>89.5%</t>
  </si>
  <si>
    <t>10.5%</t>
  </si>
  <si>
    <t xml:space="preserve">Số tiền </t>
  </si>
  <si>
    <t>89,5%</t>
  </si>
  <si>
    <t>10,5%</t>
  </si>
  <si>
    <t>Ghi chú</t>
  </si>
  <si>
    <t xml:space="preserve">Ký nộp </t>
  </si>
  <si>
    <t>ThÞ TrÊn ThiÖu Hãa</t>
  </si>
  <si>
    <t>8=7*1490000</t>
  </si>
  <si>
    <t xml:space="preserve">ThiÖu Minh - T©m </t>
  </si>
  <si>
    <t>ThiÖu  T©n - Ch©u</t>
  </si>
  <si>
    <t xml:space="preserve"> </t>
  </si>
  <si>
    <t>Tháng 5 năm 2020.</t>
  </si>
  <si>
    <t xml:space="preserve">Chức vụ </t>
  </si>
  <si>
    <t xml:space="preserve">Người cấp                                                                                                                Giám đốc </t>
  </si>
  <si>
    <t xml:space="preserve">                                                                                                          Ngày   tháng    năm 2020</t>
  </si>
  <si>
    <t xml:space="preserve">          DANH SÁCH CẤP TỜ RỜI QUÁ TRÌNH ĐÓNG BHYT + BHXH + BHTN 2019</t>
  </si>
  <si>
    <t>Phó TT</t>
  </si>
  <si>
    <t>BẢNG THANH TOÁN LƯƠNG VÀ PHỤ CẤP LƯƠNG</t>
  </si>
  <si>
    <t xml:space="preserve">§Æng Quèc Trung </t>
  </si>
  <si>
    <t xml:space="preserve">Thủ trưởng đươn vị </t>
  </si>
  <si>
    <t>NS</t>
  </si>
  <si>
    <t>Ngày    tháng 1 năm 2021</t>
  </si>
  <si>
    <t>Danh sách thu đoàn phí công đoàn quý I/2021</t>
  </si>
  <si>
    <t xml:space="preserve">Số tiền đóng đoàn phí công đoàn </t>
  </si>
  <si>
    <t>Số tiền bằng chữ : Mười lăm triệu bốn trăm mười bảy nghìn chín trăm hai mươi tư đồng</t>
  </si>
  <si>
    <t>Chủ tịch công đoàn</t>
  </si>
  <si>
    <t xml:space="preserve">DANH SÁCH CHI TiỀN NGÀY LỄ 01/01/2021 CHO CBNV TYT XÃ </t>
  </si>
  <si>
    <t>Tháng 01 năm 2020.</t>
  </si>
  <si>
    <t>Tổng số tiền bằng chữ:  Mười triệu đồng chẵn./.</t>
  </si>
  <si>
    <t>Tháng 03 năm 2021</t>
  </si>
  <si>
    <t>Tổng số tiền bằng chữ:  Hai mươi triệu đồng chẵn./.</t>
  </si>
  <si>
    <t>Ngày    tháng 3  năm 2021</t>
  </si>
  <si>
    <t xml:space="preserve">        DANH SÁCH CHI TIỀN  NGÀY LỄ 27/2/2021  CHO CBNV TYT XÃ </t>
  </si>
  <si>
    <t xml:space="preserve">        DANH SÁCH </t>
  </si>
  <si>
    <t>Tháng 4/2021</t>
  </si>
  <si>
    <t xml:space="preserve">Tổng số tiền phải nộp </t>
  </si>
  <si>
    <t>Danh sách thu đoàn phí công đoàn quý II/2021</t>
  </si>
  <si>
    <t xml:space="preserve">                                             Tổng số tiền (Viết bằng chữ):  Mười lăm triệu năm trăm mười hai nghìn không trăm chín mươi hai đồng./.)                                                                            </t>
  </si>
  <si>
    <t xml:space="preserve">                                             Tổng số tiền (Viết bằng chữ):  Sáu trăm sáu mươi  lăm triệu chín trăm linh năm nghìn bốn trăm ba mươi sáu đồng./.)                                                                                              </t>
  </si>
  <si>
    <t>Ngày    tháng 4 năm 2021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</si>
</sst>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?_);_(@_)"/>
    <numFmt numFmtId="165" formatCode="#,##0.000"/>
  </numFmts>
  <fonts count="4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Times New Roman"/>
      <family val="1"/>
      <charset val="163"/>
    </font>
    <font>
      <sz val="9"/>
      <color indexed="10"/>
      <name val="Times New Roman"/>
      <family val="1"/>
      <charset val="163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.VnTime"/>
      <family val="2"/>
    </font>
    <font>
      <sz val="10"/>
      <name val=".VnTime"/>
      <family val="2"/>
    </font>
    <font>
      <sz val="10"/>
      <color indexed="10"/>
      <name val=".VnTime"/>
      <family val="2"/>
    </font>
    <font>
      <sz val="9"/>
      <color indexed="10"/>
      <name val="Calibri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Calibri"/>
      <family val="2"/>
    </font>
    <font>
      <b/>
      <sz val="14"/>
      <name val="Times New Roman"/>
      <family val="1"/>
    </font>
    <font>
      <b/>
      <sz val="18"/>
      <name val="Times New Roman"/>
      <family val="1"/>
    </font>
    <font>
      <b/>
      <i/>
      <sz val="11"/>
      <name val="Times New Roman"/>
      <family val="1"/>
    </font>
    <font>
      <sz val="9"/>
      <name val="Calibri"/>
      <family val="2"/>
    </font>
    <font>
      <sz val="8"/>
      <name val="Calibri"/>
      <family val="2"/>
    </font>
    <font>
      <b/>
      <sz val="8"/>
      <name val="Times New Roman"/>
      <family val="1"/>
    </font>
    <font>
      <b/>
      <sz val="9"/>
      <name val="Times New Roman"/>
      <family val="1"/>
      <charset val="163"/>
    </font>
    <font>
      <b/>
      <sz val="9"/>
      <name val="Calibri"/>
      <family val="2"/>
    </font>
    <font>
      <b/>
      <i/>
      <sz val="9"/>
      <name val="Times New Roman"/>
      <family val="1"/>
      <charset val="163"/>
    </font>
    <font>
      <sz val="9"/>
      <name val="Cambria"/>
      <family val="1"/>
      <charset val="163"/>
    </font>
    <font>
      <b/>
      <sz val="9"/>
      <name val="Cambria"/>
      <family val="1"/>
      <charset val="163"/>
    </font>
    <font>
      <sz val="9"/>
      <color indexed="10"/>
      <name val="Times New Roman"/>
      <family val="1"/>
    </font>
    <font>
      <sz val="8"/>
      <color indexed="10"/>
      <name val="Calibri"/>
      <family val="2"/>
    </font>
    <font>
      <b/>
      <sz val="10"/>
      <name val="Times New Roman"/>
      <family val="1"/>
    </font>
    <font>
      <sz val="10"/>
      <name val="Calibri"/>
      <family val="2"/>
    </font>
    <font>
      <sz val="9"/>
      <color rgb="FFFF0000"/>
      <name val="Times New Roman"/>
      <family val="1"/>
    </font>
    <font>
      <sz val="10"/>
      <color rgb="FFFF0000"/>
      <name val=".VnTime"/>
      <family val="2"/>
    </font>
    <font>
      <sz val="9"/>
      <color rgb="FFFF0000"/>
      <name val="Calibri"/>
      <family val="2"/>
    </font>
    <font>
      <sz val="8"/>
      <color rgb="FFFF0000"/>
      <name val="Calibri"/>
      <family val="2"/>
    </font>
    <font>
      <sz val="9"/>
      <color rgb="FFFF0000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Times New Roman"/>
      <family val="1"/>
    </font>
    <font>
      <sz val="9"/>
      <color theme="1"/>
      <name val="Times New Roman"/>
      <family val="1"/>
    </font>
    <font>
      <b/>
      <sz val="10"/>
      <color theme="1"/>
      <name val=".VnTime"/>
      <family val="2"/>
    </font>
    <font>
      <sz val="10"/>
      <color theme="1"/>
      <name val=".VnTime"/>
      <family val="2"/>
    </font>
    <font>
      <sz val="9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b/>
      <sz val="9"/>
      <color theme="1"/>
      <name val="Calibri"/>
      <family val="2"/>
    </font>
    <font>
      <b/>
      <i/>
      <sz val="9"/>
      <color theme="1"/>
      <name val="Times New Roman"/>
      <family val="1"/>
      <charset val="163"/>
    </font>
    <font>
      <b/>
      <sz val="9"/>
      <color rgb="FFFF0000"/>
      <name val="Times New Roman"/>
      <family val="1"/>
      <charset val="163"/>
    </font>
    <font>
      <b/>
      <sz val="9"/>
      <color rgb="FFFF0000"/>
      <name val="Times New Roman"/>
      <family val="1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33" fillId="0" borderId="0" applyFont="0" applyFill="0" applyBorder="0" applyAlignment="0" applyProtection="0"/>
  </cellStyleXfs>
  <cellXfs count="238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right"/>
    </xf>
    <xf numFmtId="9" fontId="2" fillId="0" borderId="2" xfId="0" applyNumberFormat="1" applyFont="1" applyFill="1" applyBorder="1" applyAlignment="1">
      <alignment horizontal="center"/>
    </xf>
    <xf numFmtId="43" fontId="2" fillId="0" borderId="2" xfId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9" fontId="2" fillId="0" borderId="2" xfId="1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right"/>
    </xf>
    <xf numFmtId="164" fontId="5" fillId="0" borderId="2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7" fillId="0" borderId="2" xfId="0" applyFont="1" applyBorder="1"/>
    <xf numFmtId="0" fontId="6" fillId="0" borderId="2" xfId="0" applyFont="1" applyBorder="1" applyAlignment="1">
      <alignment horizontal="center"/>
    </xf>
    <xf numFmtId="0" fontId="7" fillId="0" borderId="2" xfId="0" applyFont="1" applyFill="1" applyBorder="1"/>
    <xf numFmtId="0" fontId="7" fillId="0" borderId="2" xfId="0" applyFont="1" applyBorder="1" applyAlignment="1">
      <alignment horizontal="left"/>
    </xf>
    <xf numFmtId="0" fontId="7" fillId="0" borderId="3" xfId="0" applyFont="1" applyBorder="1"/>
    <xf numFmtId="0" fontId="8" fillId="0" borderId="2" xfId="0" applyFont="1" applyBorder="1"/>
    <xf numFmtId="0" fontId="7" fillId="0" borderId="2" xfId="0" applyFont="1" applyBorder="1" applyAlignment="1">
      <alignment horizontal="right"/>
    </xf>
    <xf numFmtId="0" fontId="7" fillId="0" borderId="9" xfId="0" applyFont="1" applyBorder="1"/>
    <xf numFmtId="0" fontId="6" fillId="0" borderId="2" xfId="0" applyFont="1" applyBorder="1"/>
    <xf numFmtId="164" fontId="2" fillId="0" borderId="3" xfId="1" applyNumberFormat="1" applyFont="1" applyBorder="1" applyAlignment="1">
      <alignment horizontal="center" vertical="center"/>
    </xf>
    <xf numFmtId="43" fontId="2" fillId="0" borderId="3" xfId="1" applyFont="1" applyBorder="1" applyAlignment="1">
      <alignment horizontal="center" vertical="center"/>
    </xf>
    <xf numFmtId="164" fontId="9" fillId="0" borderId="2" xfId="1" applyNumberFormat="1" applyFont="1" applyBorder="1"/>
    <xf numFmtId="0" fontId="11" fillId="0" borderId="0" xfId="0" applyFont="1"/>
    <xf numFmtId="164" fontId="11" fillId="0" borderId="0" xfId="1" applyNumberFormat="1" applyFont="1"/>
    <xf numFmtId="0" fontId="12" fillId="0" borderId="0" xfId="0" applyFont="1"/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indent="15"/>
    </xf>
    <xf numFmtId="0" fontId="16" fillId="0" borderId="1" xfId="0" applyFont="1" applyBorder="1"/>
    <xf numFmtId="0" fontId="17" fillId="0" borderId="0" xfId="0" applyFont="1"/>
    <xf numFmtId="10" fontId="16" fillId="0" borderId="1" xfId="0" applyNumberFormat="1" applyFont="1" applyBorder="1"/>
    <xf numFmtId="9" fontId="16" fillId="0" borderId="1" xfId="0" applyNumberFormat="1" applyFont="1" applyBorder="1"/>
    <xf numFmtId="9" fontId="17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0" fontId="16" fillId="0" borderId="10" xfId="0" applyFont="1" applyBorder="1"/>
    <xf numFmtId="0" fontId="16" fillId="0" borderId="11" xfId="0" applyFont="1" applyBorder="1"/>
    <xf numFmtId="10" fontId="16" fillId="0" borderId="7" xfId="0" applyNumberFormat="1" applyFont="1" applyBorder="1"/>
    <xf numFmtId="0" fontId="16" fillId="0" borderId="7" xfId="0" applyFont="1" applyBorder="1"/>
    <xf numFmtId="0" fontId="17" fillId="0" borderId="8" xfId="0" applyFont="1" applyBorder="1"/>
    <xf numFmtId="0" fontId="5" fillId="0" borderId="7" xfId="0" applyFont="1" applyBorder="1" applyAlignment="1">
      <alignment horizontal="center" vertical="center"/>
    </xf>
    <xf numFmtId="164" fontId="16" fillId="0" borderId="2" xfId="1" applyNumberFormat="1" applyFont="1" applyBorder="1"/>
    <xf numFmtId="0" fontId="17" fillId="0" borderId="2" xfId="0" applyFont="1" applyBorder="1"/>
    <xf numFmtId="0" fontId="5" fillId="0" borderId="2" xfId="0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49" fontId="16" fillId="0" borderId="2" xfId="1" applyNumberFormat="1" applyFont="1" applyBorder="1"/>
    <xf numFmtId="164" fontId="16" fillId="0" borderId="2" xfId="0" applyNumberFormat="1" applyFont="1" applyBorder="1"/>
    <xf numFmtId="0" fontId="7" fillId="0" borderId="2" xfId="0" applyNumberFormat="1" applyFont="1" applyBorder="1" applyAlignment="1">
      <alignment horizontal="right"/>
    </xf>
    <xf numFmtId="0" fontId="5" fillId="0" borderId="3" xfId="0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164" fontId="16" fillId="0" borderId="3" xfId="1" applyNumberFormat="1" applyFont="1" applyBorder="1"/>
    <xf numFmtId="49" fontId="16" fillId="0" borderId="3" xfId="1" applyNumberFormat="1" applyFont="1" applyBorder="1"/>
    <xf numFmtId="164" fontId="16" fillId="0" borderId="3" xfId="0" applyNumberFormat="1" applyFont="1" applyBorder="1"/>
    <xf numFmtId="164" fontId="19" fillId="0" borderId="1" xfId="1" applyNumberFormat="1" applyFont="1" applyBorder="1" applyAlignment="1">
      <alignment horizontal="center" vertical="center" wrapText="1"/>
    </xf>
    <xf numFmtId="165" fontId="19" fillId="0" borderId="1" xfId="1" applyNumberFormat="1" applyFont="1" applyBorder="1" applyAlignment="1">
      <alignment horizontal="center" vertical="center" wrapText="1"/>
    </xf>
    <xf numFmtId="49" fontId="19" fillId="0" borderId="1" xfId="1" applyNumberFormat="1" applyFont="1" applyBorder="1" applyAlignment="1">
      <alignment horizontal="center" vertical="center" wrapText="1"/>
    </xf>
    <xf numFmtId="164" fontId="19" fillId="0" borderId="1" xfId="1" applyNumberFormat="1" applyFont="1" applyBorder="1" applyAlignment="1">
      <alignment horizontal="center"/>
    </xf>
    <xf numFmtId="164" fontId="4" fillId="0" borderId="1" xfId="1" applyNumberFormat="1" applyFont="1" applyBorder="1"/>
    <xf numFmtId="10" fontId="20" fillId="0" borderId="1" xfId="0" applyNumberFormat="1" applyFont="1" applyBorder="1"/>
    <xf numFmtId="164" fontId="20" fillId="0" borderId="1" xfId="0" applyNumberFormat="1" applyFont="1" applyBorder="1"/>
    <xf numFmtId="0" fontId="2" fillId="0" borderId="0" xfId="0" applyFont="1"/>
    <xf numFmtId="0" fontId="16" fillId="0" borderId="0" xfId="0" applyFont="1"/>
    <xf numFmtId="0" fontId="2" fillId="0" borderId="0" xfId="0" applyFont="1" applyAlignment="1">
      <alignment horizontal="right" vertical="center"/>
    </xf>
    <xf numFmtId="164" fontId="16" fillId="0" borderId="0" xfId="0" applyNumberFormat="1" applyFont="1"/>
    <xf numFmtId="0" fontId="18" fillId="0" borderId="0" xfId="0" applyFont="1" applyAlignment="1">
      <alignment horizontal="center" vertical="center"/>
    </xf>
    <xf numFmtId="164" fontId="17" fillId="0" borderId="0" xfId="0" applyNumberFormat="1" applyFont="1"/>
    <xf numFmtId="43" fontId="17" fillId="0" borderId="0" xfId="0" applyNumberFormat="1" applyFont="1"/>
    <xf numFmtId="0" fontId="22" fillId="0" borderId="0" xfId="0" applyFont="1"/>
    <xf numFmtId="0" fontId="22" fillId="0" borderId="0" xfId="0" applyFont="1" applyAlignment="1"/>
    <xf numFmtId="164" fontId="22" fillId="0" borderId="0" xfId="1" applyNumberFormat="1" applyFont="1"/>
    <xf numFmtId="43" fontId="16" fillId="0" borderId="0" xfId="0" applyNumberFormat="1" applyFont="1"/>
    <xf numFmtId="0" fontId="23" fillId="0" borderId="0" xfId="0" applyFont="1"/>
    <xf numFmtId="164" fontId="16" fillId="0" borderId="0" xfId="1" applyNumberFormat="1" applyFont="1"/>
    <xf numFmtId="164" fontId="12" fillId="0" borderId="0" xfId="1" applyNumberFormat="1" applyFont="1"/>
    <xf numFmtId="0" fontId="24" fillId="0" borderId="2" xfId="0" applyFont="1" applyBorder="1" applyAlignment="1">
      <alignment horizontal="center" vertical="center"/>
    </xf>
    <xf numFmtId="49" fontId="9" fillId="0" borderId="2" xfId="1" applyNumberFormat="1" applyFont="1" applyBorder="1"/>
    <xf numFmtId="164" fontId="9" fillId="0" borderId="2" xfId="0" applyNumberFormat="1" applyFont="1" applyBorder="1"/>
    <xf numFmtId="0" fontId="25" fillId="0" borderId="0" xfId="0" applyFont="1"/>
    <xf numFmtId="2" fontId="7" fillId="0" borderId="2" xfId="0" applyNumberFormat="1" applyFont="1" applyBorder="1" applyAlignment="1">
      <alignment horizontal="right"/>
    </xf>
    <xf numFmtId="0" fontId="3" fillId="0" borderId="2" xfId="0" applyFont="1" applyFill="1" applyBorder="1" applyAlignment="1">
      <alignment horizontal="center"/>
    </xf>
    <xf numFmtId="0" fontId="8" fillId="0" borderId="2" xfId="0" applyFont="1" applyFill="1" applyBorder="1"/>
    <xf numFmtId="164" fontId="3" fillId="0" borderId="2" xfId="1" applyNumberFormat="1" applyFont="1" applyBorder="1" applyAlignment="1">
      <alignment horizontal="center" vertical="center"/>
    </xf>
    <xf numFmtId="164" fontId="24" fillId="0" borderId="2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0" fontId="27" fillId="0" borderId="0" xfId="0" applyFont="1"/>
    <xf numFmtId="0" fontId="28" fillId="0" borderId="2" xfId="0" applyFont="1" applyBorder="1" applyAlignment="1">
      <alignment horizontal="center" vertical="center"/>
    </xf>
    <xf numFmtId="0" fontId="29" fillId="0" borderId="2" xfId="0" applyFont="1" applyBorder="1"/>
    <xf numFmtId="4" fontId="28" fillId="0" borderId="2" xfId="0" applyNumberFormat="1" applyFont="1" applyBorder="1" applyAlignment="1">
      <alignment horizontal="center" vertical="center"/>
    </xf>
    <xf numFmtId="164" fontId="30" fillId="0" borderId="2" xfId="1" applyNumberFormat="1" applyFont="1" applyBorder="1"/>
    <xf numFmtId="49" fontId="30" fillId="0" borderId="2" xfId="1" applyNumberFormat="1" applyFont="1" applyBorder="1"/>
    <xf numFmtId="164" fontId="30" fillId="0" borderId="2" xfId="0" applyNumberFormat="1" applyFont="1" applyBorder="1"/>
    <xf numFmtId="0" fontId="31" fillId="0" borderId="0" xfId="0" applyFont="1"/>
    <xf numFmtId="0" fontId="32" fillId="0" borderId="2" xfId="0" applyFont="1" applyFill="1" applyBorder="1" applyAlignment="1">
      <alignment horizontal="center"/>
    </xf>
    <xf numFmtId="164" fontId="28" fillId="0" borderId="2" xfId="0" applyNumberFormat="1" applyFont="1" applyBorder="1" applyAlignment="1">
      <alignment horizontal="center" vertical="center"/>
    </xf>
    <xf numFmtId="9" fontId="32" fillId="0" borderId="2" xfId="1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164" fontId="19" fillId="0" borderId="0" xfId="1" applyNumberFormat="1" applyFont="1" applyBorder="1" applyAlignment="1">
      <alignment horizontal="center" vertical="center" wrapText="1"/>
    </xf>
    <xf numFmtId="164" fontId="4" fillId="0" borderId="0" xfId="1" applyNumberFormat="1" applyFont="1" applyBorder="1"/>
    <xf numFmtId="10" fontId="20" fillId="0" borderId="0" xfId="0" applyNumberFormat="1" applyFont="1" applyBorder="1"/>
    <xf numFmtId="164" fontId="20" fillId="0" borderId="0" xfId="0" applyNumberFormat="1" applyFont="1" applyBorder="1"/>
    <xf numFmtId="0" fontId="35" fillId="0" borderId="1" xfId="0" applyFont="1" applyBorder="1"/>
    <xf numFmtId="0" fontId="36" fillId="0" borderId="0" xfId="0" applyFont="1"/>
    <xf numFmtId="0" fontId="34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10" fontId="35" fillId="0" borderId="1" xfId="0" applyNumberFormat="1" applyFont="1" applyBorder="1"/>
    <xf numFmtId="9" fontId="35" fillId="0" borderId="1" xfId="0" applyNumberFormat="1" applyFont="1" applyBorder="1"/>
    <xf numFmtId="9" fontId="36" fillId="0" borderId="1" xfId="0" applyNumberFormat="1" applyFont="1" applyBorder="1"/>
    <xf numFmtId="0" fontId="38" fillId="0" borderId="1" xfId="0" applyFont="1" applyBorder="1" applyAlignment="1">
      <alignment horizontal="center" vertical="center"/>
    </xf>
    <xf numFmtId="43" fontId="38" fillId="0" borderId="1" xfId="1" applyFont="1" applyBorder="1" applyAlignment="1">
      <alignment horizontal="center" vertical="center"/>
    </xf>
    <xf numFmtId="0" fontId="35" fillId="0" borderId="10" xfId="0" applyFont="1" applyBorder="1"/>
    <xf numFmtId="0" fontId="35" fillId="0" borderId="11" xfId="0" applyFont="1" applyBorder="1"/>
    <xf numFmtId="10" fontId="35" fillId="0" borderId="7" xfId="0" applyNumberFormat="1" applyFont="1" applyBorder="1"/>
    <xf numFmtId="0" fontId="35" fillId="0" borderId="7" xfId="0" applyFont="1" applyBorder="1"/>
    <xf numFmtId="0" fontId="36" fillId="0" borderId="8" xfId="0" applyFont="1" applyBorder="1"/>
    <xf numFmtId="0" fontId="38" fillId="0" borderId="7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/>
    </xf>
    <xf numFmtId="0" fontId="40" fillId="0" borderId="7" xfId="0" applyFont="1" applyBorder="1"/>
    <xf numFmtId="164" fontId="35" fillId="0" borderId="2" xfId="1" applyNumberFormat="1" applyFont="1" applyBorder="1"/>
    <xf numFmtId="0" fontId="36" fillId="0" borderId="2" xfId="0" applyFont="1" applyBorder="1"/>
    <xf numFmtId="0" fontId="38" fillId="0" borderId="2" xfId="0" applyFont="1" applyBorder="1" applyAlignment="1">
      <alignment horizontal="center" vertical="center"/>
    </xf>
    <xf numFmtId="49" fontId="35" fillId="0" borderId="2" xfId="1" applyNumberFormat="1" applyFont="1" applyBorder="1"/>
    <xf numFmtId="164" fontId="35" fillId="0" borderId="2" xfId="0" applyNumberFormat="1" applyFont="1" applyBorder="1"/>
    <xf numFmtId="49" fontId="36" fillId="0" borderId="0" xfId="0" applyNumberFormat="1" applyFont="1"/>
    <xf numFmtId="164" fontId="38" fillId="0" borderId="2" xfId="0" applyNumberFormat="1" applyFont="1" applyBorder="1" applyAlignment="1">
      <alignment horizontal="center" vertical="center"/>
    </xf>
    <xf numFmtId="2" fontId="36" fillId="0" borderId="0" xfId="0" applyNumberFormat="1" applyFont="1"/>
    <xf numFmtId="0" fontId="38" fillId="0" borderId="3" xfId="0" applyFont="1" applyBorder="1" applyAlignment="1">
      <alignment horizontal="center" vertical="center"/>
    </xf>
    <xf numFmtId="164" fontId="38" fillId="0" borderId="3" xfId="0" applyNumberFormat="1" applyFont="1" applyBorder="1" applyAlignment="1">
      <alignment horizontal="center" vertical="center"/>
    </xf>
    <xf numFmtId="164" fontId="35" fillId="0" borderId="3" xfId="1" applyNumberFormat="1" applyFont="1" applyBorder="1"/>
    <xf numFmtId="164" fontId="35" fillId="0" borderId="3" xfId="0" applyNumberFormat="1" applyFont="1" applyBorder="1"/>
    <xf numFmtId="164" fontId="42" fillId="0" borderId="1" xfId="1" applyNumberFormat="1" applyFont="1" applyBorder="1" applyAlignment="1">
      <alignment horizontal="center" vertical="center" wrapText="1"/>
    </xf>
    <xf numFmtId="164" fontId="34" fillId="0" borderId="1" xfId="1" applyNumberFormat="1" applyFont="1" applyBorder="1"/>
    <xf numFmtId="10" fontId="43" fillId="0" borderId="1" xfId="0" applyNumberFormat="1" applyFont="1" applyBorder="1"/>
    <xf numFmtId="164" fontId="43" fillId="0" borderId="1" xfId="0" applyNumberFormat="1" applyFont="1" applyBorder="1"/>
    <xf numFmtId="165" fontId="36" fillId="0" borderId="0" xfId="0" applyNumberFormat="1" applyFont="1"/>
    <xf numFmtId="0" fontId="41" fillId="0" borderId="0" xfId="0" applyFont="1"/>
    <xf numFmtId="0" fontId="44" fillId="0" borderId="13" xfId="0" applyFont="1" applyBorder="1" applyAlignment="1">
      <alignment vertical="center"/>
    </xf>
    <xf numFmtId="0" fontId="38" fillId="0" borderId="0" xfId="0" applyFont="1"/>
    <xf numFmtId="0" fontId="35" fillId="0" borderId="0" xfId="0" applyFont="1"/>
    <xf numFmtId="0" fontId="41" fillId="0" borderId="0" xfId="0" applyFont="1" applyAlignment="1">
      <alignment horizontal="right" vertical="center"/>
    </xf>
    <xf numFmtId="164" fontId="41" fillId="0" borderId="0" xfId="1" applyNumberFormat="1" applyFont="1"/>
    <xf numFmtId="0" fontId="38" fillId="0" borderId="0" xfId="0" applyFont="1" applyAlignment="1">
      <alignment horizontal="center"/>
    </xf>
    <xf numFmtId="164" fontId="35" fillId="0" borderId="0" xfId="0" applyNumberFormat="1" applyFont="1"/>
    <xf numFmtId="0" fontId="34" fillId="0" borderId="0" xfId="0" applyFont="1" applyAlignment="1">
      <alignment horizontal="center" vertical="center"/>
    </xf>
    <xf numFmtId="2" fontId="29" fillId="0" borderId="2" xfId="0" applyNumberFormat="1" applyFont="1" applyBorder="1"/>
    <xf numFmtId="9" fontId="32" fillId="0" borderId="2" xfId="2" applyFont="1" applyBorder="1" applyAlignment="1">
      <alignment horizontal="center" vertical="center"/>
    </xf>
    <xf numFmtId="4" fontId="32" fillId="0" borderId="2" xfId="0" applyNumberFormat="1" applyFont="1" applyBorder="1" applyAlignment="1">
      <alignment horizontal="center" vertical="center"/>
    </xf>
    <xf numFmtId="9" fontId="28" fillId="0" borderId="2" xfId="0" applyNumberFormat="1" applyFon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49" fontId="7" fillId="0" borderId="2" xfId="0" applyNumberFormat="1" applyFont="1" applyBorder="1"/>
    <xf numFmtId="164" fontId="5" fillId="0" borderId="3" xfId="1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41" fillId="0" borderId="0" xfId="0" applyFont="1" applyAlignment="1">
      <alignment horizontal="center"/>
    </xf>
    <xf numFmtId="3" fontId="42" fillId="0" borderId="7" xfId="0" applyNumberFormat="1" applyFont="1" applyBorder="1" applyAlignment="1">
      <alignment horizontal="center" vertical="center"/>
    </xf>
    <xf numFmtId="3" fontId="19" fillId="0" borderId="2" xfId="0" applyNumberFormat="1" applyFont="1" applyBorder="1" applyAlignment="1">
      <alignment horizontal="center" vertical="center"/>
    </xf>
    <xf numFmtId="164" fontId="45" fillId="0" borderId="1" xfId="1" applyNumberFormat="1" applyFont="1" applyBorder="1" applyAlignment="1">
      <alignment horizontal="center" vertical="center" wrapText="1"/>
    </xf>
    <xf numFmtId="164" fontId="46" fillId="0" borderId="1" xfId="1" applyNumberFormat="1" applyFont="1" applyBorder="1"/>
    <xf numFmtId="0" fontId="23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164" fontId="34" fillId="0" borderId="6" xfId="1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1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2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4" fontId="4" fillId="0" borderId="12" xfId="1" applyNumberFormat="1" applyFont="1" applyBorder="1" applyAlignment="1">
      <alignment horizontal="center" vertical="center" wrapText="1"/>
    </xf>
    <xf numFmtId="164" fontId="4" fillId="0" borderId="5" xfId="1" applyNumberFormat="1" applyFont="1" applyBorder="1" applyAlignment="1">
      <alignment horizontal="center" vertical="center" wrapText="1"/>
    </xf>
    <xf numFmtId="164" fontId="4" fillId="0" borderId="6" xfId="1" applyNumberFormat="1" applyFont="1" applyBorder="1" applyAlignment="1">
      <alignment horizontal="center" vertical="center" wrapText="1"/>
    </xf>
    <xf numFmtId="164" fontId="19" fillId="0" borderId="13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9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35" fillId="0" borderId="1" xfId="0" applyFont="1" applyBorder="1" applyAlignment="1">
      <alignment horizontal="center"/>
    </xf>
    <xf numFmtId="0" fontId="34" fillId="0" borderId="12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164" fontId="34" fillId="0" borderId="12" xfId="1" applyNumberFormat="1" applyFont="1" applyBorder="1" applyAlignment="1">
      <alignment horizontal="center" vertical="center" wrapText="1"/>
    </xf>
    <xf numFmtId="164" fontId="34" fillId="0" borderId="5" xfId="1" applyNumberFormat="1" applyFont="1" applyBorder="1" applyAlignment="1">
      <alignment horizontal="center" vertical="center" wrapText="1"/>
    </xf>
    <xf numFmtId="164" fontId="34" fillId="0" borderId="6" xfId="1" applyNumberFormat="1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/>
    </xf>
    <xf numFmtId="0" fontId="36" fillId="0" borderId="5" xfId="0" applyFont="1" applyBorder="1" applyAlignment="1">
      <alignment horizontal="center"/>
    </xf>
    <xf numFmtId="0" fontId="37" fillId="0" borderId="12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 wrapText="1"/>
    </xf>
    <xf numFmtId="0" fontId="44" fillId="0" borderId="13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164" fontId="34" fillId="0" borderId="15" xfId="1" applyNumberFormat="1" applyFont="1" applyBorder="1" applyAlignment="1">
      <alignment horizontal="center" vertical="center" wrapText="1"/>
    </xf>
    <xf numFmtId="164" fontId="34" fillId="0" borderId="16" xfId="1" applyNumberFormat="1" applyFont="1" applyBorder="1" applyAlignment="1">
      <alignment horizontal="center" vertical="center" wrapText="1"/>
    </xf>
    <xf numFmtId="164" fontId="34" fillId="0" borderId="17" xfId="1" applyNumberFormat="1" applyFont="1" applyBorder="1" applyAlignment="1">
      <alignment horizontal="center" vertical="center" wrapText="1"/>
    </xf>
    <xf numFmtId="164" fontId="34" fillId="0" borderId="18" xfId="1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56"/>
  <sheetViews>
    <sheetView zoomScale="130" zoomScaleNormal="130" workbookViewId="0">
      <selection activeCell="E6" sqref="E6:E8"/>
    </sheetView>
  </sheetViews>
  <sheetFormatPr defaultRowHeight="23.1" customHeight="1"/>
  <cols>
    <col min="1" max="1" width="13.28515625" style="26" customWidth="1"/>
    <col min="2" max="2" width="38.42578125" style="26" customWidth="1"/>
    <col min="3" max="3" width="17.5703125" style="26" customWidth="1"/>
    <col min="4" max="4" width="6.7109375" style="75" hidden="1" customWidth="1"/>
    <col min="5" max="5" width="28.42578125" style="26" customWidth="1"/>
    <col min="6" max="6" width="13.140625" style="26" customWidth="1"/>
    <col min="7" max="7" width="11" style="26" customWidth="1"/>
    <col min="8" max="8" width="10.85546875" style="26" customWidth="1"/>
    <col min="9" max="9" width="9.7109375" style="26" customWidth="1"/>
    <col min="10" max="10" width="9.42578125" style="26" customWidth="1"/>
    <col min="11" max="11" width="9.5703125" style="26" customWidth="1"/>
    <col min="12" max="12" width="7" style="26" customWidth="1"/>
    <col min="13" max="13" width="7.42578125" style="26" customWidth="1"/>
    <col min="14" max="14" width="10.7109375" style="26" customWidth="1"/>
    <col min="15" max="15" width="11.140625" style="26" bestFit="1" customWidth="1"/>
    <col min="16" max="16" width="11.85546875" style="26" customWidth="1"/>
    <col min="17" max="17" width="12" style="26" customWidth="1"/>
    <col min="18" max="16384" width="9.140625" style="26"/>
  </cols>
  <sheetData>
    <row r="1" spans="1:18" ht="23.1" customHeight="1">
      <c r="A1" s="202" t="s">
        <v>28</v>
      </c>
      <c r="B1" s="202"/>
      <c r="C1" s="202"/>
      <c r="D1" s="25"/>
      <c r="E1" s="24"/>
    </row>
    <row r="2" spans="1:18" ht="23.1" customHeight="1">
      <c r="A2" s="202" t="s">
        <v>26</v>
      </c>
      <c r="B2" s="202"/>
      <c r="C2" s="202"/>
      <c r="D2" s="25"/>
      <c r="E2" s="24"/>
    </row>
    <row r="3" spans="1:18" ht="23.1" customHeight="1">
      <c r="A3" s="203" t="s">
        <v>178</v>
      </c>
      <c r="B3" s="203"/>
      <c r="C3" s="203"/>
      <c r="D3" s="203"/>
      <c r="E3" s="203"/>
      <c r="F3" s="88"/>
    </row>
    <row r="4" spans="1:18" ht="23.1" customHeight="1">
      <c r="A4" s="204" t="s">
        <v>174</v>
      </c>
      <c r="B4" s="204"/>
      <c r="C4" s="204"/>
      <c r="D4" s="204"/>
      <c r="E4" s="85"/>
    </row>
    <row r="5" spans="1:18" ht="23.1" customHeight="1">
      <c r="A5" s="24"/>
      <c r="B5" s="24"/>
      <c r="C5" s="24"/>
      <c r="D5" s="25"/>
      <c r="E5" s="24"/>
    </row>
    <row r="6" spans="1:18" s="30" customFormat="1" ht="23.1" customHeight="1">
      <c r="A6" s="199" t="s">
        <v>0</v>
      </c>
      <c r="B6" s="199" t="s">
        <v>1</v>
      </c>
      <c r="C6" s="199" t="s">
        <v>175</v>
      </c>
      <c r="D6" s="205" t="s">
        <v>24</v>
      </c>
      <c r="E6" s="199" t="s">
        <v>29</v>
      </c>
      <c r="F6" s="193">
        <v>6001</v>
      </c>
      <c r="G6" s="193">
        <v>6001</v>
      </c>
      <c r="H6" s="193">
        <v>6101</v>
      </c>
      <c r="I6" s="193">
        <v>6101</v>
      </c>
      <c r="J6" s="193">
        <v>6115</v>
      </c>
      <c r="K6" s="193">
        <v>6115</v>
      </c>
      <c r="L6" s="29"/>
      <c r="M6" s="29"/>
      <c r="N6" s="194" t="s">
        <v>23</v>
      </c>
      <c r="O6" s="193">
        <v>6301</v>
      </c>
      <c r="P6" s="193">
        <v>6302</v>
      </c>
      <c r="Q6" s="193">
        <v>6303</v>
      </c>
      <c r="R6" s="197">
        <v>6304</v>
      </c>
    </row>
    <row r="7" spans="1:18" s="30" customFormat="1" ht="23.1" customHeight="1">
      <c r="A7" s="200"/>
      <c r="B7" s="200"/>
      <c r="C7" s="200"/>
      <c r="D7" s="206"/>
      <c r="E7" s="200"/>
      <c r="F7" s="193"/>
      <c r="G7" s="193"/>
      <c r="H7" s="193"/>
      <c r="I7" s="193"/>
      <c r="J7" s="193"/>
      <c r="K7" s="193"/>
      <c r="L7" s="29"/>
      <c r="M7" s="29"/>
      <c r="N7" s="195"/>
      <c r="O7" s="193"/>
      <c r="P7" s="193"/>
      <c r="Q7" s="193"/>
      <c r="R7" s="198"/>
    </row>
    <row r="8" spans="1:18" s="30" customFormat="1" ht="23.1" customHeight="1">
      <c r="A8" s="201"/>
      <c r="B8" s="201"/>
      <c r="C8" s="201"/>
      <c r="D8" s="207"/>
      <c r="E8" s="201"/>
      <c r="F8" s="31">
        <v>0.89500000000000002</v>
      </c>
      <c r="G8" s="31">
        <v>0.105</v>
      </c>
      <c r="H8" s="31">
        <v>0.89500000000000002</v>
      </c>
      <c r="I8" s="31">
        <v>0.105</v>
      </c>
      <c r="J8" s="31">
        <v>0.89500000000000002</v>
      </c>
      <c r="K8" s="31">
        <v>0.105</v>
      </c>
      <c r="L8" s="29"/>
      <c r="M8" s="29"/>
      <c r="N8" s="196"/>
      <c r="O8" s="31">
        <v>0.17499999999999999</v>
      </c>
      <c r="P8" s="32">
        <v>0.03</v>
      </c>
      <c r="Q8" s="32">
        <v>0.02</v>
      </c>
      <c r="R8" s="33">
        <v>0.01</v>
      </c>
    </row>
    <row r="9" spans="1:18" s="30" customFormat="1" ht="23.1" customHeight="1">
      <c r="A9" s="34" t="s">
        <v>13</v>
      </c>
      <c r="B9" s="34" t="s">
        <v>14</v>
      </c>
      <c r="C9" s="34" t="s">
        <v>15</v>
      </c>
      <c r="D9" s="34" t="s">
        <v>22</v>
      </c>
      <c r="E9" s="34">
        <v>15</v>
      </c>
      <c r="F9" s="35"/>
      <c r="G9" s="36"/>
      <c r="H9" s="36"/>
      <c r="I9" s="36"/>
      <c r="J9" s="36"/>
      <c r="K9" s="36"/>
      <c r="L9" s="37"/>
      <c r="M9" s="37"/>
      <c r="N9" s="38"/>
      <c r="O9" s="38"/>
      <c r="P9" s="38"/>
      <c r="Q9" s="38"/>
      <c r="R9" s="39"/>
    </row>
    <row r="10" spans="1:18" s="30" customFormat="1" ht="23.1" customHeight="1">
      <c r="A10" s="40"/>
      <c r="B10" s="11" t="s">
        <v>31</v>
      </c>
      <c r="C10" s="40"/>
      <c r="D10" s="40"/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2"/>
    </row>
    <row r="11" spans="1:18" s="79" customFormat="1" ht="23.1" customHeight="1">
      <c r="A11" s="76">
        <v>1</v>
      </c>
      <c r="B11" s="17" t="s">
        <v>32</v>
      </c>
      <c r="C11" s="76"/>
      <c r="D11" s="76"/>
      <c r="E11" s="76"/>
      <c r="F11" s="23"/>
      <c r="G11" s="23" t="e">
        <f>#REF!*1490000*M11</f>
        <v>#REF!</v>
      </c>
      <c r="H11" s="23" t="e">
        <f>#REF!*1390000*L11</f>
        <v>#REF!</v>
      </c>
      <c r="I11" s="23" t="e">
        <f>#REF!*1390000*M11</f>
        <v>#REF!</v>
      </c>
      <c r="J11" s="23" t="e">
        <f>#REF!*1490000*L11</f>
        <v>#REF!</v>
      </c>
      <c r="K11" s="23" t="e">
        <f>#REF!*1490000*M11</f>
        <v>#REF!</v>
      </c>
      <c r="L11" s="77" t="s">
        <v>165</v>
      </c>
      <c r="M11" s="77" t="s">
        <v>166</v>
      </c>
      <c r="N11" s="23" t="e">
        <f t="shared" ref="N11:N74" si="0">F11+G11+H11+I11+J11+K11</f>
        <v>#REF!</v>
      </c>
      <c r="O11" s="23" t="e">
        <f t="shared" ref="O11:O74" si="1">N11*17.5%</f>
        <v>#REF!</v>
      </c>
      <c r="P11" s="23" t="e">
        <f t="shared" ref="P11:P74" si="2">N11*3%</f>
        <v>#REF!</v>
      </c>
      <c r="Q11" s="23" t="e">
        <f t="shared" ref="Q11:Q74" si="3">N11*2%</f>
        <v>#REF!</v>
      </c>
      <c r="R11" s="78" t="e">
        <f t="shared" ref="R11:R74" si="4">N11*1%</f>
        <v>#REF!</v>
      </c>
    </row>
    <row r="12" spans="1:18" s="30" customFormat="1" ht="23.1" customHeight="1">
      <c r="A12" s="43">
        <v>2</v>
      </c>
      <c r="B12" s="12" t="s">
        <v>64</v>
      </c>
      <c r="C12" s="43"/>
      <c r="D12" s="43"/>
      <c r="E12" s="43"/>
      <c r="F12" s="23"/>
      <c r="G12" s="23" t="e">
        <f>#REF!*1490000*M12</f>
        <v>#REF!</v>
      </c>
      <c r="H12" s="41" t="e">
        <f>#REF!*1390000*L12</f>
        <v>#REF!</v>
      </c>
      <c r="I12" s="41" t="e">
        <f>#REF!*1390000*M12</f>
        <v>#REF!</v>
      </c>
      <c r="J12" s="23" t="e">
        <f>#REF!*1490000*L12</f>
        <v>#REF!</v>
      </c>
      <c r="K12" s="23" t="e">
        <f>#REF!*1490000*M12</f>
        <v>#REF!</v>
      </c>
      <c r="L12" s="47" t="s">
        <v>165</v>
      </c>
      <c r="M12" s="47" t="s">
        <v>166</v>
      </c>
      <c r="N12" s="41" t="e">
        <f t="shared" si="0"/>
        <v>#REF!</v>
      </c>
      <c r="O12" s="41" t="e">
        <f t="shared" si="1"/>
        <v>#REF!</v>
      </c>
      <c r="P12" s="41" t="e">
        <f t="shared" si="2"/>
        <v>#REF!</v>
      </c>
      <c r="Q12" s="41" t="e">
        <f t="shared" si="3"/>
        <v>#REF!</v>
      </c>
      <c r="R12" s="48" t="e">
        <f t="shared" si="4"/>
        <v>#REF!</v>
      </c>
    </row>
    <row r="13" spans="1:18" s="30" customFormat="1" ht="23.1" customHeight="1">
      <c r="A13" s="43"/>
      <c r="B13" s="13" t="s">
        <v>33</v>
      </c>
      <c r="C13" s="43"/>
      <c r="D13" s="43"/>
      <c r="E13" s="43"/>
      <c r="F13" s="23"/>
      <c r="G13" s="23" t="e">
        <f>#REF!*1490000*M13</f>
        <v>#REF!</v>
      </c>
      <c r="H13" s="41" t="e">
        <f>#REF!*1390000*L13</f>
        <v>#REF!</v>
      </c>
      <c r="I13" s="41" t="e">
        <f>#REF!*1390000*M13</f>
        <v>#REF!</v>
      </c>
      <c r="J13" s="23" t="e">
        <f>#REF!*1490000*L13</f>
        <v>#REF!</v>
      </c>
      <c r="K13" s="23" t="e">
        <f>#REF!*1490000*M13</f>
        <v>#REF!</v>
      </c>
      <c r="L13" s="47" t="s">
        <v>165</v>
      </c>
      <c r="M13" s="47" t="s">
        <v>166</v>
      </c>
      <c r="N13" s="41" t="e">
        <f t="shared" si="0"/>
        <v>#REF!</v>
      </c>
      <c r="O13" s="41" t="e">
        <f t="shared" si="1"/>
        <v>#REF!</v>
      </c>
      <c r="P13" s="41" t="e">
        <f t="shared" si="2"/>
        <v>#REF!</v>
      </c>
      <c r="Q13" s="41" t="e">
        <f t="shared" si="3"/>
        <v>#REF!</v>
      </c>
      <c r="R13" s="48" t="e">
        <f t="shared" si="4"/>
        <v>#REF!</v>
      </c>
    </row>
    <row r="14" spans="1:18" s="30" customFormat="1" ht="23.1" customHeight="1">
      <c r="A14" s="43">
        <v>3</v>
      </c>
      <c r="B14" s="12" t="s">
        <v>34</v>
      </c>
      <c r="C14" s="43"/>
      <c r="D14" s="43"/>
      <c r="E14" s="43"/>
      <c r="F14" s="23"/>
      <c r="G14" s="23" t="e">
        <f>#REF!*1490000*M14</f>
        <v>#REF!</v>
      </c>
      <c r="H14" s="41" t="e">
        <f>#REF!*1390000*L14</f>
        <v>#REF!</v>
      </c>
      <c r="I14" s="41" t="e">
        <f>#REF!*1390000*M14</f>
        <v>#REF!</v>
      </c>
      <c r="J14" s="23" t="e">
        <f>#REF!*1490000*L14</f>
        <v>#REF!</v>
      </c>
      <c r="K14" s="23" t="e">
        <f>#REF!*1490000*M14</f>
        <v>#REF!</v>
      </c>
      <c r="L14" s="47" t="s">
        <v>165</v>
      </c>
      <c r="M14" s="47" t="s">
        <v>166</v>
      </c>
      <c r="N14" s="41" t="e">
        <f t="shared" si="0"/>
        <v>#REF!</v>
      </c>
      <c r="O14" s="41" t="e">
        <f t="shared" si="1"/>
        <v>#REF!</v>
      </c>
      <c r="P14" s="41" t="e">
        <f t="shared" si="2"/>
        <v>#REF!</v>
      </c>
      <c r="Q14" s="41" t="e">
        <f t="shared" si="3"/>
        <v>#REF!</v>
      </c>
      <c r="R14" s="48" t="e">
        <f t="shared" si="4"/>
        <v>#REF!</v>
      </c>
    </row>
    <row r="15" spans="1:18" s="30" customFormat="1" ht="23.1" customHeight="1">
      <c r="A15" s="43">
        <v>4</v>
      </c>
      <c r="B15" s="12" t="s">
        <v>35</v>
      </c>
      <c r="C15" s="43" t="s">
        <v>158</v>
      </c>
      <c r="D15" s="43"/>
      <c r="E15" s="43"/>
      <c r="F15" s="23"/>
      <c r="G15" s="23" t="e">
        <f>#REF!*1490000*M15</f>
        <v>#REF!</v>
      </c>
      <c r="H15" s="41" t="e">
        <f>#REF!*1490000*L15</f>
        <v>#REF!</v>
      </c>
      <c r="I15" s="41" t="e">
        <f>#REF!*1490000*M15</f>
        <v>#REF!</v>
      </c>
      <c r="J15" s="23" t="e">
        <f>#REF!*1490000*L15</f>
        <v>#REF!</v>
      </c>
      <c r="K15" s="23" t="e">
        <f>#REF!*1490000*M15</f>
        <v>#REF!</v>
      </c>
      <c r="L15" s="47" t="s">
        <v>165</v>
      </c>
      <c r="M15" s="47" t="s">
        <v>166</v>
      </c>
      <c r="N15" s="41" t="e">
        <f t="shared" si="0"/>
        <v>#REF!</v>
      </c>
      <c r="O15" s="41" t="e">
        <f t="shared" si="1"/>
        <v>#REF!</v>
      </c>
      <c r="P15" s="41" t="e">
        <f t="shared" si="2"/>
        <v>#REF!</v>
      </c>
      <c r="Q15" s="41" t="e">
        <f t="shared" si="3"/>
        <v>#REF!</v>
      </c>
      <c r="R15" s="48" t="e">
        <f t="shared" si="4"/>
        <v>#REF!</v>
      </c>
    </row>
    <row r="16" spans="1:18" s="30" customFormat="1" ht="23.1" customHeight="1">
      <c r="A16" s="43">
        <v>5</v>
      </c>
      <c r="B16" s="12" t="s">
        <v>36</v>
      </c>
      <c r="C16" s="43"/>
      <c r="D16" s="43"/>
      <c r="E16" s="43"/>
      <c r="F16" s="23"/>
      <c r="G16" s="23" t="e">
        <f>#REF!*1490000*M16</f>
        <v>#REF!</v>
      </c>
      <c r="H16" s="41" t="e">
        <f>#REF!*1490000*L16</f>
        <v>#REF!</v>
      </c>
      <c r="I16" s="41" t="e">
        <f>#REF!*1490000*M16</f>
        <v>#REF!</v>
      </c>
      <c r="J16" s="23" t="e">
        <f>#REF!*1490000*L16</f>
        <v>#REF!</v>
      </c>
      <c r="K16" s="23" t="e">
        <f>#REF!*1490000*M16</f>
        <v>#REF!</v>
      </c>
      <c r="L16" s="47" t="s">
        <v>165</v>
      </c>
      <c r="M16" s="47" t="s">
        <v>166</v>
      </c>
      <c r="N16" s="41" t="e">
        <f t="shared" si="0"/>
        <v>#REF!</v>
      </c>
      <c r="O16" s="41" t="e">
        <f t="shared" si="1"/>
        <v>#REF!</v>
      </c>
      <c r="P16" s="41" t="e">
        <f t="shared" si="2"/>
        <v>#REF!</v>
      </c>
      <c r="Q16" s="41" t="e">
        <f t="shared" si="3"/>
        <v>#REF!</v>
      </c>
      <c r="R16" s="48" t="e">
        <f t="shared" si="4"/>
        <v>#REF!</v>
      </c>
    </row>
    <row r="17" spans="1:18" s="30" customFormat="1" ht="23.1" customHeight="1">
      <c r="A17" s="43"/>
      <c r="B17" s="191" t="s">
        <v>171</v>
      </c>
      <c r="C17" s="192"/>
      <c r="D17" s="43"/>
      <c r="E17" s="43"/>
      <c r="F17" s="23"/>
      <c r="G17" s="23" t="e">
        <f>#REF!*1490000*M17</f>
        <v>#REF!</v>
      </c>
      <c r="H17" s="41" t="e">
        <f>#REF!*1490000*L17</f>
        <v>#REF!</v>
      </c>
      <c r="I17" s="41" t="e">
        <f>#REF!*1490000*M17</f>
        <v>#REF!</v>
      </c>
      <c r="J17" s="23" t="e">
        <f>#REF!*1490000*L17</f>
        <v>#REF!</v>
      </c>
      <c r="K17" s="23" t="e">
        <f>#REF!*1490000*M17</f>
        <v>#REF!</v>
      </c>
      <c r="L17" s="47" t="s">
        <v>165</v>
      </c>
      <c r="M17" s="47" t="s">
        <v>166</v>
      </c>
      <c r="N17" s="41" t="e">
        <f t="shared" si="0"/>
        <v>#REF!</v>
      </c>
      <c r="O17" s="41" t="e">
        <f t="shared" si="1"/>
        <v>#REF!</v>
      </c>
      <c r="P17" s="41" t="e">
        <f t="shared" si="2"/>
        <v>#REF!</v>
      </c>
      <c r="Q17" s="41" t="e">
        <f t="shared" si="3"/>
        <v>#REF!</v>
      </c>
      <c r="R17" s="48" t="e">
        <f t="shared" si="4"/>
        <v>#REF!</v>
      </c>
    </row>
    <row r="18" spans="1:18" s="30" customFormat="1" ht="23.1" customHeight="1">
      <c r="A18" s="43">
        <v>6</v>
      </c>
      <c r="B18" s="19" t="s">
        <v>37</v>
      </c>
      <c r="C18" s="43"/>
      <c r="D18" s="43"/>
      <c r="E18" s="43"/>
      <c r="F18" s="23"/>
      <c r="G18" s="23" t="e">
        <f>#REF!*1490000*M18</f>
        <v>#REF!</v>
      </c>
      <c r="H18" s="41" t="e">
        <f>#REF!*1490000*L18</f>
        <v>#REF!</v>
      </c>
      <c r="I18" s="41" t="e">
        <f>#REF!*1490000*M18</f>
        <v>#REF!</v>
      </c>
      <c r="J18" s="23" t="e">
        <f>#REF!*1490000*L18</f>
        <v>#REF!</v>
      </c>
      <c r="K18" s="23" t="e">
        <f>#REF!*1490000*M18</f>
        <v>#REF!</v>
      </c>
      <c r="L18" s="47" t="s">
        <v>165</v>
      </c>
      <c r="M18" s="47" t="s">
        <v>166</v>
      </c>
      <c r="N18" s="41" t="e">
        <f t="shared" si="0"/>
        <v>#REF!</v>
      </c>
      <c r="O18" s="41" t="e">
        <f t="shared" si="1"/>
        <v>#REF!</v>
      </c>
      <c r="P18" s="41" t="e">
        <f t="shared" si="2"/>
        <v>#REF!</v>
      </c>
      <c r="Q18" s="41" t="e">
        <f t="shared" si="3"/>
        <v>#REF!</v>
      </c>
      <c r="R18" s="48" t="e">
        <f t="shared" si="4"/>
        <v>#REF!</v>
      </c>
    </row>
    <row r="19" spans="1:18" s="30" customFormat="1" ht="23.1" customHeight="1">
      <c r="A19" s="43">
        <v>7</v>
      </c>
      <c r="B19" s="12" t="s">
        <v>38</v>
      </c>
      <c r="C19" s="43" t="s">
        <v>158</v>
      </c>
      <c r="D19" s="43"/>
      <c r="E19" s="43"/>
      <c r="F19" s="23"/>
      <c r="G19" s="23" t="e">
        <f>#REF!*1490000*M19</f>
        <v>#REF!</v>
      </c>
      <c r="H19" s="41" t="e">
        <f>#REF!*1490000*L19</f>
        <v>#REF!</v>
      </c>
      <c r="I19" s="41" t="e">
        <f>#REF!*1490000*M19</f>
        <v>#REF!</v>
      </c>
      <c r="J19" s="23" t="e">
        <f>#REF!*1490000*L19</f>
        <v>#REF!</v>
      </c>
      <c r="K19" s="23" t="e">
        <f>#REF!*1490000*M19</f>
        <v>#REF!</v>
      </c>
      <c r="L19" s="47" t="s">
        <v>165</v>
      </c>
      <c r="M19" s="47" t="s">
        <v>166</v>
      </c>
      <c r="N19" s="41" t="e">
        <f t="shared" si="0"/>
        <v>#REF!</v>
      </c>
      <c r="O19" s="41" t="e">
        <f t="shared" si="1"/>
        <v>#REF!</v>
      </c>
      <c r="P19" s="41" t="e">
        <f t="shared" si="2"/>
        <v>#REF!</v>
      </c>
      <c r="Q19" s="41" t="e">
        <f t="shared" si="3"/>
        <v>#REF!</v>
      </c>
      <c r="R19" s="48" t="e">
        <f t="shared" si="4"/>
        <v>#REF!</v>
      </c>
    </row>
    <row r="20" spans="1:18" s="79" customFormat="1" ht="23.1" customHeight="1">
      <c r="A20" s="76">
        <v>8</v>
      </c>
      <c r="B20" s="17" t="s">
        <v>39</v>
      </c>
      <c r="C20" s="76"/>
      <c r="D20" s="76"/>
      <c r="E20" s="76"/>
      <c r="F20" s="23"/>
      <c r="G20" s="23" t="e">
        <f>#REF!*1490000*M20</f>
        <v>#REF!</v>
      </c>
      <c r="H20" s="41" t="e">
        <f>#REF!*1490000*L20</f>
        <v>#REF!</v>
      </c>
      <c r="I20" s="41" t="e">
        <f>#REF!*1490000*M20</f>
        <v>#REF!</v>
      </c>
      <c r="J20" s="23" t="e">
        <f>#REF!*1490000*L20</f>
        <v>#REF!</v>
      </c>
      <c r="K20" s="23" t="e">
        <f>#REF!*1490000*M20</f>
        <v>#REF!</v>
      </c>
      <c r="L20" s="77" t="s">
        <v>165</v>
      </c>
      <c r="M20" s="77" t="s">
        <v>166</v>
      </c>
      <c r="N20" s="23" t="e">
        <f t="shared" si="0"/>
        <v>#REF!</v>
      </c>
      <c r="O20" s="23" t="e">
        <f t="shared" si="1"/>
        <v>#REF!</v>
      </c>
      <c r="P20" s="23" t="e">
        <f t="shared" si="2"/>
        <v>#REF!</v>
      </c>
      <c r="Q20" s="23" t="e">
        <f t="shared" si="3"/>
        <v>#REF!</v>
      </c>
      <c r="R20" s="78" t="e">
        <f t="shared" si="4"/>
        <v>#REF!</v>
      </c>
    </row>
    <row r="21" spans="1:18" s="30" customFormat="1" ht="23.1" customHeight="1">
      <c r="A21" s="43">
        <v>9</v>
      </c>
      <c r="B21" s="12" t="s">
        <v>61</v>
      </c>
      <c r="C21" s="43"/>
      <c r="D21" s="43"/>
      <c r="E21" s="43"/>
      <c r="F21" s="23"/>
      <c r="G21" s="23" t="e">
        <f>#REF!*1490000*M21</f>
        <v>#REF!</v>
      </c>
      <c r="H21" s="41" t="e">
        <f>#REF!*1490000*L21</f>
        <v>#REF!</v>
      </c>
      <c r="I21" s="41" t="e">
        <f>#REF!*1490000*M21</f>
        <v>#REF!</v>
      </c>
      <c r="J21" s="23" t="e">
        <f>#REF!*1490000*L21</f>
        <v>#REF!</v>
      </c>
      <c r="K21" s="23" t="e">
        <f>#REF!*1490000*M21</f>
        <v>#REF!</v>
      </c>
      <c r="L21" s="47" t="s">
        <v>165</v>
      </c>
      <c r="M21" s="47" t="s">
        <v>166</v>
      </c>
      <c r="N21" s="41" t="e">
        <f t="shared" si="0"/>
        <v>#REF!</v>
      </c>
      <c r="O21" s="41" t="e">
        <f t="shared" si="1"/>
        <v>#REF!</v>
      </c>
      <c r="P21" s="41" t="e">
        <f t="shared" si="2"/>
        <v>#REF!</v>
      </c>
      <c r="Q21" s="41" t="e">
        <f t="shared" si="3"/>
        <v>#REF!</v>
      </c>
      <c r="R21" s="48" t="e">
        <f t="shared" si="4"/>
        <v>#REF!</v>
      </c>
    </row>
    <row r="22" spans="1:18" s="79" customFormat="1" ht="23.1" customHeight="1">
      <c r="A22" s="76">
        <v>10</v>
      </c>
      <c r="B22" s="17" t="s">
        <v>44</v>
      </c>
      <c r="C22" s="76"/>
      <c r="D22" s="76"/>
      <c r="E22" s="76"/>
      <c r="F22" s="23"/>
      <c r="G22" s="23" t="e">
        <f>#REF!*1490000*M22</f>
        <v>#REF!</v>
      </c>
      <c r="H22" s="41" t="e">
        <f>#REF!*1490000*L22</f>
        <v>#REF!</v>
      </c>
      <c r="I22" s="41" t="e">
        <f>#REF!*1490000*M22</f>
        <v>#REF!</v>
      </c>
      <c r="J22" s="23" t="e">
        <f>#REF!*1490000*L22</f>
        <v>#REF!</v>
      </c>
      <c r="K22" s="23" t="e">
        <f>#REF!*1490000*M22</f>
        <v>#REF!</v>
      </c>
      <c r="L22" s="77" t="s">
        <v>165</v>
      </c>
      <c r="M22" s="77" t="s">
        <v>166</v>
      </c>
      <c r="N22" s="23" t="e">
        <f t="shared" si="0"/>
        <v>#REF!</v>
      </c>
      <c r="O22" s="23" t="e">
        <f t="shared" si="1"/>
        <v>#REF!</v>
      </c>
      <c r="P22" s="23" t="e">
        <f t="shared" si="2"/>
        <v>#REF!</v>
      </c>
      <c r="Q22" s="23" t="e">
        <f t="shared" si="3"/>
        <v>#REF!</v>
      </c>
      <c r="R22" s="78" t="e">
        <f t="shared" si="4"/>
        <v>#REF!</v>
      </c>
    </row>
    <row r="23" spans="1:18" s="79" customFormat="1" ht="23.1" customHeight="1">
      <c r="A23" s="43">
        <v>11</v>
      </c>
      <c r="B23" s="12" t="s">
        <v>45</v>
      </c>
      <c r="C23" s="43"/>
      <c r="D23" s="43"/>
      <c r="E23" s="43"/>
      <c r="F23" s="23"/>
      <c r="G23" s="23" t="e">
        <f>#REF!*1490000*M23</f>
        <v>#REF!</v>
      </c>
      <c r="H23" s="41" t="e">
        <f>#REF!*1490000*L23</f>
        <v>#REF!</v>
      </c>
      <c r="I23" s="41" t="e">
        <f>#REF!*1490000*M23</f>
        <v>#REF!</v>
      </c>
      <c r="J23" s="23" t="e">
        <f>#REF!*1490000*L23</f>
        <v>#REF!</v>
      </c>
      <c r="K23" s="23" t="e">
        <f>#REF!*1490000*M23</f>
        <v>#REF!</v>
      </c>
      <c r="L23" s="47" t="s">
        <v>165</v>
      </c>
      <c r="M23" s="47" t="s">
        <v>166</v>
      </c>
      <c r="N23" s="41" t="e">
        <f t="shared" si="0"/>
        <v>#REF!</v>
      </c>
      <c r="O23" s="41" t="e">
        <f t="shared" si="1"/>
        <v>#REF!</v>
      </c>
      <c r="P23" s="41" t="e">
        <f t="shared" si="2"/>
        <v>#REF!</v>
      </c>
      <c r="Q23" s="41" t="e">
        <f t="shared" si="3"/>
        <v>#REF!</v>
      </c>
      <c r="R23" s="48" t="e">
        <f t="shared" si="4"/>
        <v>#REF!</v>
      </c>
    </row>
    <row r="24" spans="1:18" s="79" customFormat="1" ht="23.1" customHeight="1">
      <c r="A24" s="76">
        <v>12</v>
      </c>
      <c r="B24" s="17" t="s">
        <v>46</v>
      </c>
      <c r="C24" s="76"/>
      <c r="D24" s="76"/>
      <c r="E24" s="76"/>
      <c r="F24" s="23"/>
      <c r="G24" s="23" t="e">
        <f>#REF!*1490000*M24</f>
        <v>#REF!</v>
      </c>
      <c r="H24" s="41" t="e">
        <f>#REF!*1490000*L24</f>
        <v>#REF!</v>
      </c>
      <c r="I24" s="41" t="e">
        <f>#REF!*1490000*M24</f>
        <v>#REF!</v>
      </c>
      <c r="J24" s="23" t="e">
        <f>#REF!*1490000*L24</f>
        <v>#REF!</v>
      </c>
      <c r="K24" s="23" t="e">
        <f>#REF!*1490000*M24</f>
        <v>#REF!</v>
      </c>
      <c r="L24" s="77" t="s">
        <v>165</v>
      </c>
      <c r="M24" s="77" t="s">
        <v>166</v>
      </c>
      <c r="N24" s="23" t="e">
        <f t="shared" si="0"/>
        <v>#REF!</v>
      </c>
      <c r="O24" s="23" t="e">
        <f t="shared" si="1"/>
        <v>#REF!</v>
      </c>
      <c r="P24" s="23" t="e">
        <f t="shared" si="2"/>
        <v>#REF!</v>
      </c>
      <c r="Q24" s="23" t="e">
        <f t="shared" si="3"/>
        <v>#REF!</v>
      </c>
      <c r="R24" s="78" t="e">
        <f t="shared" si="4"/>
        <v>#REF!</v>
      </c>
    </row>
    <row r="25" spans="1:18" s="30" customFormat="1" ht="23.1" customHeight="1">
      <c r="A25" s="43">
        <v>13</v>
      </c>
      <c r="B25" s="12" t="s">
        <v>47</v>
      </c>
      <c r="C25" s="43" t="s">
        <v>158</v>
      </c>
      <c r="D25" s="43"/>
      <c r="E25" s="43"/>
      <c r="F25" s="23"/>
      <c r="G25" s="23" t="e">
        <f>#REF!*1490000*M25</f>
        <v>#REF!</v>
      </c>
      <c r="H25" s="41" t="e">
        <f>#REF!*1490000*L25</f>
        <v>#REF!</v>
      </c>
      <c r="I25" s="41" t="e">
        <f>#REF!*1490000*M25</f>
        <v>#REF!</v>
      </c>
      <c r="J25" s="23" t="e">
        <f>#REF!*1490000*L25</f>
        <v>#REF!</v>
      </c>
      <c r="K25" s="23" t="e">
        <f>#REF!*1490000*M25</f>
        <v>#REF!</v>
      </c>
      <c r="L25" s="47" t="s">
        <v>165</v>
      </c>
      <c r="M25" s="47" t="s">
        <v>166</v>
      </c>
      <c r="N25" s="41" t="e">
        <f t="shared" si="0"/>
        <v>#REF!</v>
      </c>
      <c r="O25" s="41" t="e">
        <f t="shared" si="1"/>
        <v>#REF!</v>
      </c>
      <c r="P25" s="41" t="e">
        <f t="shared" si="2"/>
        <v>#REF!</v>
      </c>
      <c r="Q25" s="41" t="e">
        <f t="shared" si="3"/>
        <v>#REF!</v>
      </c>
      <c r="R25" s="48" t="e">
        <f t="shared" si="4"/>
        <v>#REF!</v>
      </c>
    </row>
    <row r="26" spans="1:18" s="79" customFormat="1" ht="23.1" customHeight="1">
      <c r="A26" s="76">
        <v>14</v>
      </c>
      <c r="B26" s="17" t="s">
        <v>48</v>
      </c>
      <c r="C26" s="76"/>
      <c r="D26" s="76"/>
      <c r="E26" s="76"/>
      <c r="F26" s="23"/>
      <c r="G26" s="23" t="e">
        <f>#REF!*1490000*M26</f>
        <v>#REF!</v>
      </c>
      <c r="H26" s="41" t="e">
        <f>#REF!*1490000*L26</f>
        <v>#REF!</v>
      </c>
      <c r="I26" s="41" t="e">
        <f>#REF!*1490000*M26</f>
        <v>#REF!</v>
      </c>
      <c r="J26" s="23" t="e">
        <f>#REF!*1490000*L26</f>
        <v>#REF!</v>
      </c>
      <c r="K26" s="23" t="e">
        <f>#REF!*1490000*M26</f>
        <v>#REF!</v>
      </c>
      <c r="L26" s="77" t="s">
        <v>165</v>
      </c>
      <c r="M26" s="77" t="s">
        <v>166</v>
      </c>
      <c r="N26" s="23" t="e">
        <f t="shared" si="0"/>
        <v>#REF!</v>
      </c>
      <c r="O26" s="23" t="e">
        <f t="shared" si="1"/>
        <v>#REF!</v>
      </c>
      <c r="P26" s="23" t="e">
        <f t="shared" si="2"/>
        <v>#REF!</v>
      </c>
      <c r="Q26" s="23" t="e">
        <f t="shared" si="3"/>
        <v>#REF!</v>
      </c>
      <c r="R26" s="78" t="e">
        <f t="shared" si="4"/>
        <v>#REF!</v>
      </c>
    </row>
    <row r="27" spans="1:18" s="30" customFormat="1" ht="23.1" customHeight="1">
      <c r="A27" s="43"/>
      <c r="B27" s="13" t="s">
        <v>40</v>
      </c>
      <c r="C27" s="43"/>
      <c r="D27" s="43"/>
      <c r="E27" s="43"/>
      <c r="F27" s="23"/>
      <c r="G27" s="23" t="e">
        <f>#REF!*1490000*M27</f>
        <v>#REF!</v>
      </c>
      <c r="H27" s="41" t="e">
        <f>#REF!*1490000*L27</f>
        <v>#REF!</v>
      </c>
      <c r="I27" s="41" t="e">
        <f>#REF!*1490000*M27</f>
        <v>#REF!</v>
      </c>
      <c r="J27" s="23" t="e">
        <f>#REF!*1490000*L27</f>
        <v>#REF!</v>
      </c>
      <c r="K27" s="23" t="e">
        <f>#REF!*1490000*M27</f>
        <v>#REF!</v>
      </c>
      <c r="L27" s="47" t="s">
        <v>165</v>
      </c>
      <c r="M27" s="47" t="s">
        <v>166</v>
      </c>
      <c r="N27" s="41" t="e">
        <f t="shared" si="0"/>
        <v>#REF!</v>
      </c>
      <c r="O27" s="41" t="e">
        <f t="shared" si="1"/>
        <v>#REF!</v>
      </c>
      <c r="P27" s="41" t="e">
        <f t="shared" si="2"/>
        <v>#REF!</v>
      </c>
      <c r="Q27" s="41" t="e">
        <f t="shared" si="3"/>
        <v>#REF!</v>
      </c>
      <c r="R27" s="48" t="e">
        <f t="shared" si="4"/>
        <v>#REF!</v>
      </c>
    </row>
    <row r="28" spans="1:18" s="79" customFormat="1" ht="23.1" customHeight="1">
      <c r="A28" s="76">
        <v>15</v>
      </c>
      <c r="B28" s="17" t="s">
        <v>41</v>
      </c>
      <c r="C28" s="76" t="s">
        <v>158</v>
      </c>
      <c r="D28" s="76"/>
      <c r="E28" s="76"/>
      <c r="F28" s="23"/>
      <c r="G28" s="23" t="e">
        <f>#REF!*1490000*M28</f>
        <v>#REF!</v>
      </c>
      <c r="H28" s="41" t="e">
        <f>#REF!*1490000*L28</f>
        <v>#REF!</v>
      </c>
      <c r="I28" s="41" t="e">
        <f>#REF!*1490000*M28</f>
        <v>#REF!</v>
      </c>
      <c r="J28" s="23" t="e">
        <f>#REF!*1490000*L28</f>
        <v>#REF!</v>
      </c>
      <c r="K28" s="23" t="e">
        <f>#REF!*1490000*M28</f>
        <v>#REF!</v>
      </c>
      <c r="L28" s="77" t="s">
        <v>165</v>
      </c>
      <c r="M28" s="77" t="s">
        <v>166</v>
      </c>
      <c r="N28" s="23" t="e">
        <f t="shared" si="0"/>
        <v>#REF!</v>
      </c>
      <c r="O28" s="23" t="e">
        <f t="shared" si="1"/>
        <v>#REF!</v>
      </c>
      <c r="P28" s="23" t="e">
        <f t="shared" si="2"/>
        <v>#REF!</v>
      </c>
      <c r="Q28" s="23" t="e">
        <f t="shared" si="3"/>
        <v>#REF!</v>
      </c>
      <c r="R28" s="78" t="e">
        <f t="shared" si="4"/>
        <v>#REF!</v>
      </c>
    </row>
    <row r="29" spans="1:18" s="30" customFormat="1" ht="23.1" customHeight="1">
      <c r="A29" s="43">
        <v>16</v>
      </c>
      <c r="B29" s="12" t="s">
        <v>42</v>
      </c>
      <c r="C29" s="43"/>
      <c r="D29" s="43"/>
      <c r="E29" s="43"/>
      <c r="F29" s="23"/>
      <c r="G29" s="23" t="e">
        <f>#REF!*1490000*M29</f>
        <v>#REF!</v>
      </c>
      <c r="H29" s="41" t="e">
        <f>#REF!*1490000*L29</f>
        <v>#REF!</v>
      </c>
      <c r="I29" s="41" t="e">
        <f>#REF!*1490000*M29</f>
        <v>#REF!</v>
      </c>
      <c r="J29" s="23" t="e">
        <f>#REF!*1490000*L29</f>
        <v>#REF!</v>
      </c>
      <c r="K29" s="23" t="e">
        <f>#REF!*1490000*M29</f>
        <v>#REF!</v>
      </c>
      <c r="L29" s="47" t="s">
        <v>165</v>
      </c>
      <c r="M29" s="47" t="s">
        <v>166</v>
      </c>
      <c r="N29" s="41" t="e">
        <f t="shared" si="0"/>
        <v>#REF!</v>
      </c>
      <c r="O29" s="41" t="e">
        <f t="shared" si="1"/>
        <v>#REF!</v>
      </c>
      <c r="P29" s="41" t="e">
        <f t="shared" si="2"/>
        <v>#REF!</v>
      </c>
      <c r="Q29" s="41" t="e">
        <f t="shared" si="3"/>
        <v>#REF!</v>
      </c>
      <c r="R29" s="48" t="e">
        <f t="shared" si="4"/>
        <v>#REF!</v>
      </c>
    </row>
    <row r="30" spans="1:18" s="30" customFormat="1" ht="23.1" customHeight="1">
      <c r="A30" s="43">
        <v>17</v>
      </c>
      <c r="B30" s="12" t="s">
        <v>43</v>
      </c>
      <c r="C30" s="43"/>
      <c r="D30" s="43"/>
      <c r="E30" s="43"/>
      <c r="F30" s="23"/>
      <c r="G30" s="23" t="e">
        <f>#REF!*1490000*M30</f>
        <v>#REF!</v>
      </c>
      <c r="H30" s="41" t="e">
        <f>#REF!*1490000*L30</f>
        <v>#REF!</v>
      </c>
      <c r="I30" s="41" t="e">
        <f>#REF!*1490000*M30</f>
        <v>#REF!</v>
      </c>
      <c r="J30" s="23" t="e">
        <f>#REF!*1490000*L30</f>
        <v>#REF!</v>
      </c>
      <c r="K30" s="23" t="e">
        <f>#REF!*1490000*M30</f>
        <v>#REF!</v>
      </c>
      <c r="L30" s="47" t="s">
        <v>165</v>
      </c>
      <c r="M30" s="47" t="s">
        <v>166</v>
      </c>
      <c r="N30" s="41" t="e">
        <f t="shared" si="0"/>
        <v>#REF!</v>
      </c>
      <c r="O30" s="41" t="e">
        <f t="shared" si="1"/>
        <v>#REF!</v>
      </c>
      <c r="P30" s="41" t="e">
        <f t="shared" si="2"/>
        <v>#REF!</v>
      </c>
      <c r="Q30" s="41" t="e">
        <f t="shared" si="3"/>
        <v>#REF!</v>
      </c>
      <c r="R30" s="48" t="e">
        <f t="shared" si="4"/>
        <v>#REF!</v>
      </c>
    </row>
    <row r="31" spans="1:18" s="30" customFormat="1" ht="23.1" customHeight="1">
      <c r="A31" s="43"/>
      <c r="B31" s="13" t="s">
        <v>49</v>
      </c>
      <c r="C31" s="43"/>
      <c r="D31" s="43"/>
      <c r="E31" s="43"/>
      <c r="F31" s="23"/>
      <c r="G31" s="23" t="e">
        <f>#REF!*1490000*M31</f>
        <v>#REF!</v>
      </c>
      <c r="H31" s="41" t="e">
        <f>#REF!*1490000*L31</f>
        <v>#REF!</v>
      </c>
      <c r="I31" s="41" t="e">
        <f>#REF!*1490000*M31</f>
        <v>#REF!</v>
      </c>
      <c r="J31" s="23" t="e">
        <f>#REF!*1490000*L31</f>
        <v>#REF!</v>
      </c>
      <c r="K31" s="23" t="e">
        <f>#REF!*1490000*M31</f>
        <v>#REF!</v>
      </c>
      <c r="L31" s="47" t="s">
        <v>165</v>
      </c>
      <c r="M31" s="47" t="s">
        <v>166</v>
      </c>
      <c r="N31" s="41" t="e">
        <f t="shared" si="0"/>
        <v>#REF!</v>
      </c>
      <c r="O31" s="41" t="e">
        <f t="shared" si="1"/>
        <v>#REF!</v>
      </c>
      <c r="P31" s="41" t="e">
        <f t="shared" si="2"/>
        <v>#REF!</v>
      </c>
      <c r="Q31" s="41" t="e">
        <f t="shared" si="3"/>
        <v>#REF!</v>
      </c>
      <c r="R31" s="48" t="e">
        <f t="shared" si="4"/>
        <v>#REF!</v>
      </c>
    </row>
    <row r="32" spans="1:18" s="30" customFormat="1" ht="23.1" customHeight="1">
      <c r="A32" s="43">
        <v>18</v>
      </c>
      <c r="B32" s="12" t="s">
        <v>50</v>
      </c>
      <c r="C32" s="43"/>
      <c r="D32" s="43"/>
      <c r="E32" s="43"/>
      <c r="F32" s="23"/>
      <c r="G32" s="23" t="e">
        <f>#REF!*1490000*M32</f>
        <v>#REF!</v>
      </c>
      <c r="H32" s="41" t="e">
        <f>#REF!*1490000*L32</f>
        <v>#REF!</v>
      </c>
      <c r="I32" s="41" t="e">
        <f>#REF!*1490000*M32</f>
        <v>#REF!</v>
      </c>
      <c r="J32" s="23" t="e">
        <f>#REF!*1490000*L32</f>
        <v>#REF!</v>
      </c>
      <c r="K32" s="23" t="e">
        <f>#REF!*1490000*M32</f>
        <v>#REF!</v>
      </c>
      <c r="L32" s="47" t="s">
        <v>165</v>
      </c>
      <c r="M32" s="47" t="s">
        <v>166</v>
      </c>
      <c r="N32" s="41" t="e">
        <f t="shared" si="0"/>
        <v>#REF!</v>
      </c>
      <c r="O32" s="41" t="e">
        <f t="shared" si="1"/>
        <v>#REF!</v>
      </c>
      <c r="P32" s="41" t="e">
        <f t="shared" si="2"/>
        <v>#REF!</v>
      </c>
      <c r="Q32" s="41" t="e">
        <f t="shared" si="3"/>
        <v>#REF!</v>
      </c>
      <c r="R32" s="48" t="e">
        <f t="shared" si="4"/>
        <v>#REF!</v>
      </c>
    </row>
    <row r="33" spans="1:18" s="79" customFormat="1" ht="23.1" customHeight="1">
      <c r="A33" s="76">
        <v>19</v>
      </c>
      <c r="B33" s="17" t="s">
        <v>51</v>
      </c>
      <c r="C33" s="76"/>
      <c r="D33" s="76"/>
      <c r="E33" s="76"/>
      <c r="F33" s="23"/>
      <c r="G33" s="23" t="e">
        <f>#REF!*1490000*M33</f>
        <v>#REF!</v>
      </c>
      <c r="H33" s="41" t="e">
        <f>#REF!*1490000*L33</f>
        <v>#REF!</v>
      </c>
      <c r="I33" s="41" t="e">
        <f>#REF!*1490000*M33</f>
        <v>#REF!</v>
      </c>
      <c r="J33" s="23" t="e">
        <f>#REF!*1490000*L33</f>
        <v>#REF!</v>
      </c>
      <c r="K33" s="23" t="e">
        <f>#REF!*1490000*M33</f>
        <v>#REF!</v>
      </c>
      <c r="L33" s="77" t="s">
        <v>165</v>
      </c>
      <c r="M33" s="77" t="s">
        <v>166</v>
      </c>
      <c r="N33" s="23" t="e">
        <f t="shared" si="0"/>
        <v>#REF!</v>
      </c>
      <c r="O33" s="23" t="e">
        <f t="shared" si="1"/>
        <v>#REF!</v>
      </c>
      <c r="P33" s="23" t="e">
        <f t="shared" si="2"/>
        <v>#REF!</v>
      </c>
      <c r="Q33" s="23" t="e">
        <f t="shared" si="3"/>
        <v>#REF!</v>
      </c>
      <c r="R33" s="78" t="e">
        <f t="shared" si="4"/>
        <v>#REF!</v>
      </c>
    </row>
    <row r="34" spans="1:18" s="30" customFormat="1" ht="23.1" customHeight="1">
      <c r="A34" s="43">
        <v>20</v>
      </c>
      <c r="B34" s="12" t="s">
        <v>52</v>
      </c>
      <c r="C34" s="43" t="s">
        <v>158</v>
      </c>
      <c r="D34" s="43"/>
      <c r="E34" s="43"/>
      <c r="F34" s="23"/>
      <c r="G34" s="23" t="e">
        <f>#REF!*1490000*M34</f>
        <v>#REF!</v>
      </c>
      <c r="H34" s="41" t="e">
        <f>#REF!*1490000*L34</f>
        <v>#REF!</v>
      </c>
      <c r="I34" s="41" t="e">
        <f>#REF!*1490000*M34</f>
        <v>#REF!</v>
      </c>
      <c r="J34" s="23" t="e">
        <f>#REF!*1490000*L34</f>
        <v>#REF!</v>
      </c>
      <c r="K34" s="23" t="e">
        <f>#REF!*1490000*M34</f>
        <v>#REF!</v>
      </c>
      <c r="L34" s="47" t="s">
        <v>165</v>
      </c>
      <c r="M34" s="47" t="s">
        <v>166</v>
      </c>
      <c r="N34" s="41" t="e">
        <f t="shared" si="0"/>
        <v>#REF!</v>
      </c>
      <c r="O34" s="41" t="e">
        <f t="shared" si="1"/>
        <v>#REF!</v>
      </c>
      <c r="P34" s="41" t="e">
        <f t="shared" si="2"/>
        <v>#REF!</v>
      </c>
      <c r="Q34" s="41" t="e">
        <f t="shared" si="3"/>
        <v>#REF!</v>
      </c>
      <c r="R34" s="48" t="e">
        <f t="shared" si="4"/>
        <v>#REF!</v>
      </c>
    </row>
    <row r="35" spans="1:18" s="30" customFormat="1" ht="23.1" customHeight="1">
      <c r="A35" s="43">
        <v>21</v>
      </c>
      <c r="B35" s="12" t="s">
        <v>53</v>
      </c>
      <c r="C35" s="43"/>
      <c r="D35" s="43"/>
      <c r="E35" s="43"/>
      <c r="F35" s="23"/>
      <c r="G35" s="23" t="e">
        <f>#REF!*1490000*M35</f>
        <v>#REF!</v>
      </c>
      <c r="H35" s="41" t="e">
        <f>#REF!*1490000*L35</f>
        <v>#REF!</v>
      </c>
      <c r="I35" s="41" t="e">
        <f>#REF!*1490000*M35</f>
        <v>#REF!</v>
      </c>
      <c r="J35" s="23" t="e">
        <f>#REF!*1490000*L35</f>
        <v>#REF!</v>
      </c>
      <c r="K35" s="23" t="e">
        <f>#REF!*1490000*M35</f>
        <v>#REF!</v>
      </c>
      <c r="L35" s="47" t="s">
        <v>165</v>
      </c>
      <c r="M35" s="47" t="s">
        <v>166</v>
      </c>
      <c r="N35" s="41" t="e">
        <f t="shared" si="0"/>
        <v>#REF!</v>
      </c>
      <c r="O35" s="41" t="e">
        <f t="shared" si="1"/>
        <v>#REF!</v>
      </c>
      <c r="P35" s="41" t="e">
        <f t="shared" si="2"/>
        <v>#REF!</v>
      </c>
      <c r="Q35" s="41" t="e">
        <f t="shared" si="3"/>
        <v>#REF!</v>
      </c>
      <c r="R35" s="48" t="e">
        <f t="shared" si="4"/>
        <v>#REF!</v>
      </c>
    </row>
    <row r="36" spans="1:18" s="30" customFormat="1" ht="23.1" customHeight="1">
      <c r="A36" s="43"/>
      <c r="B36" s="13" t="s">
        <v>54</v>
      </c>
      <c r="C36" s="43"/>
      <c r="D36" s="43"/>
      <c r="E36" s="43"/>
      <c r="F36" s="23"/>
      <c r="G36" s="23" t="e">
        <f>#REF!*1490000*M36</f>
        <v>#REF!</v>
      </c>
      <c r="H36" s="41" t="e">
        <f>#REF!*1490000*L36</f>
        <v>#REF!</v>
      </c>
      <c r="I36" s="41" t="e">
        <f>#REF!*1490000*M36</f>
        <v>#REF!</v>
      </c>
      <c r="J36" s="23" t="e">
        <f>#REF!*1490000*L36</f>
        <v>#REF!</v>
      </c>
      <c r="K36" s="23" t="e">
        <f>#REF!*1490000*M36</f>
        <v>#REF!</v>
      </c>
      <c r="L36" s="47" t="s">
        <v>165</v>
      </c>
      <c r="M36" s="47" t="s">
        <v>166</v>
      </c>
      <c r="N36" s="41" t="e">
        <f t="shared" si="0"/>
        <v>#REF!</v>
      </c>
      <c r="O36" s="41" t="e">
        <f t="shared" si="1"/>
        <v>#REF!</v>
      </c>
      <c r="P36" s="41" t="e">
        <f t="shared" si="2"/>
        <v>#REF!</v>
      </c>
      <c r="Q36" s="41" t="e">
        <f t="shared" si="3"/>
        <v>#REF!</v>
      </c>
      <c r="R36" s="48" t="e">
        <f t="shared" si="4"/>
        <v>#REF!</v>
      </c>
    </row>
    <row r="37" spans="1:18" s="30" customFormat="1" ht="23.1" customHeight="1">
      <c r="A37" s="43">
        <v>22</v>
      </c>
      <c r="B37" s="12" t="s">
        <v>55</v>
      </c>
      <c r="C37" s="43" t="s">
        <v>158</v>
      </c>
      <c r="D37" s="43"/>
      <c r="E37" s="43"/>
      <c r="F37" s="23"/>
      <c r="G37" s="23" t="e">
        <f>#REF!*1490000*M37</f>
        <v>#REF!</v>
      </c>
      <c r="H37" s="41" t="e">
        <f>#REF!*1490000*L37</f>
        <v>#REF!</v>
      </c>
      <c r="I37" s="41" t="e">
        <f>#REF!*1490000*M37</f>
        <v>#REF!</v>
      </c>
      <c r="J37" s="23" t="e">
        <f>#REF!*1490000*L37</f>
        <v>#REF!</v>
      </c>
      <c r="K37" s="23" t="e">
        <f>#REF!*1490000*M37</f>
        <v>#REF!</v>
      </c>
      <c r="L37" s="47" t="s">
        <v>165</v>
      </c>
      <c r="M37" s="47" t="s">
        <v>166</v>
      </c>
      <c r="N37" s="41" t="e">
        <f t="shared" si="0"/>
        <v>#REF!</v>
      </c>
      <c r="O37" s="41" t="e">
        <f t="shared" si="1"/>
        <v>#REF!</v>
      </c>
      <c r="P37" s="41" t="e">
        <f t="shared" si="2"/>
        <v>#REF!</v>
      </c>
      <c r="Q37" s="41" t="e">
        <f t="shared" si="3"/>
        <v>#REF!</v>
      </c>
      <c r="R37" s="48" t="e">
        <f t="shared" si="4"/>
        <v>#REF!</v>
      </c>
    </row>
    <row r="38" spans="1:18" s="30" customFormat="1" ht="23.1" customHeight="1">
      <c r="A38" s="43">
        <v>23</v>
      </c>
      <c r="B38" s="12" t="s">
        <v>56</v>
      </c>
      <c r="C38" s="43"/>
      <c r="D38" s="43"/>
      <c r="E38" s="43"/>
      <c r="F38" s="23"/>
      <c r="G38" s="23" t="e">
        <f>#REF!*1490000*M38</f>
        <v>#REF!</v>
      </c>
      <c r="H38" s="41" t="e">
        <f>#REF!*1490000*L38</f>
        <v>#REF!</v>
      </c>
      <c r="I38" s="41" t="e">
        <f>#REF!*1490000*M38</f>
        <v>#REF!</v>
      </c>
      <c r="J38" s="23" t="e">
        <f>#REF!*1490000*L38</f>
        <v>#REF!</v>
      </c>
      <c r="K38" s="23" t="e">
        <f>#REF!*1490000*M38</f>
        <v>#REF!</v>
      </c>
      <c r="L38" s="47" t="s">
        <v>165</v>
      </c>
      <c r="M38" s="47" t="s">
        <v>166</v>
      </c>
      <c r="N38" s="41" t="e">
        <f t="shared" si="0"/>
        <v>#REF!</v>
      </c>
      <c r="O38" s="41" t="e">
        <f t="shared" si="1"/>
        <v>#REF!</v>
      </c>
      <c r="P38" s="41" t="e">
        <f t="shared" si="2"/>
        <v>#REF!</v>
      </c>
      <c r="Q38" s="41" t="e">
        <f t="shared" si="3"/>
        <v>#REF!</v>
      </c>
      <c r="R38" s="48" t="e">
        <f t="shared" si="4"/>
        <v>#REF!</v>
      </c>
    </row>
    <row r="39" spans="1:18" s="30" customFormat="1" ht="23.1" customHeight="1">
      <c r="A39" s="43">
        <v>24</v>
      </c>
      <c r="B39" s="12" t="s">
        <v>57</v>
      </c>
      <c r="C39" s="43"/>
      <c r="D39" s="43"/>
      <c r="E39" s="43"/>
      <c r="F39" s="23"/>
      <c r="G39" s="23" t="e">
        <f>#REF!*1490000*M39</f>
        <v>#REF!</v>
      </c>
      <c r="H39" s="41" t="e">
        <f>#REF!*1490000*L39</f>
        <v>#REF!</v>
      </c>
      <c r="I39" s="41" t="e">
        <f>#REF!*1490000*M39</f>
        <v>#REF!</v>
      </c>
      <c r="J39" s="23" t="e">
        <f>#REF!*1490000*L39</f>
        <v>#REF!</v>
      </c>
      <c r="K39" s="23" t="e">
        <f>#REF!*1490000*M39</f>
        <v>#REF!</v>
      </c>
      <c r="L39" s="47" t="s">
        <v>165</v>
      </c>
      <c r="M39" s="47" t="s">
        <v>166</v>
      </c>
      <c r="N39" s="41" t="e">
        <f t="shared" si="0"/>
        <v>#REF!</v>
      </c>
      <c r="O39" s="41" t="e">
        <f t="shared" si="1"/>
        <v>#REF!</v>
      </c>
      <c r="P39" s="41" t="e">
        <f t="shared" si="2"/>
        <v>#REF!</v>
      </c>
      <c r="Q39" s="41" t="e">
        <f t="shared" si="3"/>
        <v>#REF!</v>
      </c>
      <c r="R39" s="48" t="e">
        <f t="shared" si="4"/>
        <v>#REF!</v>
      </c>
    </row>
    <row r="40" spans="1:18" s="30" customFormat="1" ht="23.1" customHeight="1">
      <c r="A40" s="43">
        <v>25</v>
      </c>
      <c r="B40" s="12" t="s">
        <v>58</v>
      </c>
      <c r="C40" s="43"/>
      <c r="D40" s="43"/>
      <c r="E40" s="43"/>
      <c r="F40" s="23"/>
      <c r="G40" s="23" t="e">
        <f>#REF!*1490000*M40</f>
        <v>#REF!</v>
      </c>
      <c r="H40" s="41" t="e">
        <f>#REF!*1490000*L40</f>
        <v>#REF!</v>
      </c>
      <c r="I40" s="41" t="e">
        <f>#REF!*1490000*M40</f>
        <v>#REF!</v>
      </c>
      <c r="J40" s="23" t="e">
        <f>#REF!*1490000*L40</f>
        <v>#REF!</v>
      </c>
      <c r="K40" s="23" t="e">
        <f>#REF!*1490000*M40</f>
        <v>#REF!</v>
      </c>
      <c r="L40" s="47" t="s">
        <v>165</v>
      </c>
      <c r="M40" s="47" t="s">
        <v>166</v>
      </c>
      <c r="N40" s="41" t="e">
        <f t="shared" si="0"/>
        <v>#REF!</v>
      </c>
      <c r="O40" s="41" t="e">
        <f t="shared" si="1"/>
        <v>#REF!</v>
      </c>
      <c r="P40" s="41" t="e">
        <f t="shared" si="2"/>
        <v>#REF!</v>
      </c>
      <c r="Q40" s="41" t="e">
        <f t="shared" si="3"/>
        <v>#REF!</v>
      </c>
      <c r="R40" s="48" t="e">
        <f t="shared" si="4"/>
        <v>#REF!</v>
      </c>
    </row>
    <row r="41" spans="1:18" s="30" customFormat="1" ht="23.1" customHeight="1">
      <c r="A41" s="43"/>
      <c r="B41" s="13" t="s">
        <v>59</v>
      </c>
      <c r="C41" s="43"/>
      <c r="D41" s="43"/>
      <c r="E41" s="43"/>
      <c r="F41" s="23"/>
      <c r="G41" s="23" t="e">
        <f>#REF!*1490000*M41</f>
        <v>#REF!</v>
      </c>
      <c r="H41" s="41" t="e">
        <f>#REF!*1490000*L41</f>
        <v>#REF!</v>
      </c>
      <c r="I41" s="41" t="e">
        <f>#REF!*1490000*M41</f>
        <v>#REF!</v>
      </c>
      <c r="J41" s="23" t="e">
        <f>#REF!*1490000*L41</f>
        <v>#REF!</v>
      </c>
      <c r="K41" s="23" t="e">
        <f>#REF!*1490000*M41</f>
        <v>#REF!</v>
      </c>
      <c r="L41" s="47" t="s">
        <v>165</v>
      </c>
      <c r="M41" s="47" t="s">
        <v>166</v>
      </c>
      <c r="N41" s="41" t="e">
        <f t="shared" si="0"/>
        <v>#REF!</v>
      </c>
      <c r="O41" s="41" t="e">
        <f t="shared" si="1"/>
        <v>#REF!</v>
      </c>
      <c r="P41" s="41" t="e">
        <f t="shared" si="2"/>
        <v>#REF!</v>
      </c>
      <c r="Q41" s="41" t="e">
        <f t="shared" si="3"/>
        <v>#REF!</v>
      </c>
      <c r="R41" s="48" t="e">
        <f t="shared" si="4"/>
        <v>#REF!</v>
      </c>
    </row>
    <row r="42" spans="1:18" s="79" customFormat="1" ht="23.1" customHeight="1">
      <c r="A42" s="76">
        <v>26</v>
      </c>
      <c r="B42" s="17" t="s">
        <v>60</v>
      </c>
      <c r="C42" s="76" t="s">
        <v>158</v>
      </c>
      <c r="D42" s="76"/>
      <c r="E42" s="76"/>
      <c r="F42" s="23"/>
      <c r="G42" s="23" t="e">
        <f>#REF!*1490000*M42</f>
        <v>#REF!</v>
      </c>
      <c r="H42" s="41" t="e">
        <f>#REF!*1490000*L42</f>
        <v>#REF!</v>
      </c>
      <c r="I42" s="41" t="e">
        <f>#REF!*1490000*M42</f>
        <v>#REF!</v>
      </c>
      <c r="J42" s="23" t="e">
        <f>#REF!*1490000*L42</f>
        <v>#REF!</v>
      </c>
      <c r="K42" s="23" t="e">
        <f>#REF!*1490000*M42</f>
        <v>#REF!</v>
      </c>
      <c r="L42" s="77" t="s">
        <v>165</v>
      </c>
      <c r="M42" s="77" t="s">
        <v>166</v>
      </c>
      <c r="N42" s="23" t="e">
        <f t="shared" si="0"/>
        <v>#REF!</v>
      </c>
      <c r="O42" s="23" t="e">
        <f t="shared" si="1"/>
        <v>#REF!</v>
      </c>
      <c r="P42" s="23" t="e">
        <f t="shared" si="2"/>
        <v>#REF!</v>
      </c>
      <c r="Q42" s="23" t="e">
        <f t="shared" si="3"/>
        <v>#REF!</v>
      </c>
      <c r="R42" s="78" t="e">
        <f t="shared" si="4"/>
        <v>#REF!</v>
      </c>
    </row>
    <row r="43" spans="1:18" s="30" customFormat="1" ht="23.1" customHeight="1">
      <c r="A43" s="43">
        <v>27</v>
      </c>
      <c r="B43" s="12" t="s">
        <v>62</v>
      </c>
      <c r="C43" s="43"/>
      <c r="D43" s="43"/>
      <c r="E43" s="43"/>
      <c r="F43" s="23"/>
      <c r="G43" s="23" t="e">
        <f>#REF!*1490000*M43</f>
        <v>#REF!</v>
      </c>
      <c r="H43" s="41" t="e">
        <f>#REF!*1490000*L43</f>
        <v>#REF!</v>
      </c>
      <c r="I43" s="41" t="e">
        <f>#REF!*1490000*M43</f>
        <v>#REF!</v>
      </c>
      <c r="J43" s="23" t="e">
        <f>#REF!*1490000*L43</f>
        <v>#REF!</v>
      </c>
      <c r="K43" s="23" t="e">
        <f>#REF!*1490000*M43</f>
        <v>#REF!</v>
      </c>
      <c r="L43" s="47" t="s">
        <v>165</v>
      </c>
      <c r="M43" s="47" t="s">
        <v>166</v>
      </c>
      <c r="N43" s="41" t="e">
        <f t="shared" si="0"/>
        <v>#REF!</v>
      </c>
      <c r="O43" s="41" t="e">
        <f t="shared" si="1"/>
        <v>#REF!</v>
      </c>
      <c r="P43" s="41" t="e">
        <f t="shared" si="2"/>
        <v>#REF!</v>
      </c>
      <c r="Q43" s="41" t="e">
        <f t="shared" si="3"/>
        <v>#REF!</v>
      </c>
      <c r="R43" s="48" t="e">
        <f t="shared" si="4"/>
        <v>#REF!</v>
      </c>
    </row>
    <row r="44" spans="1:18" s="30" customFormat="1" ht="23.1" customHeight="1">
      <c r="A44" s="43">
        <v>28</v>
      </c>
      <c r="B44" s="12" t="s">
        <v>63</v>
      </c>
      <c r="C44" s="43"/>
      <c r="D44" s="43"/>
      <c r="E44" s="43"/>
      <c r="F44" s="23"/>
      <c r="G44" s="23" t="e">
        <f>#REF!*1490000*M44</f>
        <v>#REF!</v>
      </c>
      <c r="H44" s="41" t="e">
        <f>#REF!*1490000*L44</f>
        <v>#REF!</v>
      </c>
      <c r="I44" s="41" t="e">
        <f>#REF!*1490000*M44</f>
        <v>#REF!</v>
      </c>
      <c r="J44" s="23" t="e">
        <f>#REF!*1490000*L44</f>
        <v>#REF!</v>
      </c>
      <c r="K44" s="23" t="e">
        <f>#REF!*1490000*M44</f>
        <v>#REF!</v>
      </c>
      <c r="L44" s="47" t="s">
        <v>165</v>
      </c>
      <c r="M44" s="47" t="s">
        <v>166</v>
      </c>
      <c r="N44" s="41" t="e">
        <f t="shared" si="0"/>
        <v>#REF!</v>
      </c>
      <c r="O44" s="41" t="e">
        <f t="shared" si="1"/>
        <v>#REF!</v>
      </c>
      <c r="P44" s="41" t="e">
        <f t="shared" si="2"/>
        <v>#REF!</v>
      </c>
      <c r="Q44" s="41" t="e">
        <f t="shared" si="3"/>
        <v>#REF!</v>
      </c>
      <c r="R44" s="48" t="e">
        <f t="shared" si="4"/>
        <v>#REF!</v>
      </c>
    </row>
    <row r="45" spans="1:18" s="30" customFormat="1" ht="23.1" customHeight="1">
      <c r="A45" s="43"/>
      <c r="B45" s="13" t="s">
        <v>65</v>
      </c>
      <c r="C45" s="43"/>
      <c r="D45" s="43"/>
      <c r="E45" s="43"/>
      <c r="F45" s="23"/>
      <c r="G45" s="23" t="e">
        <f>#REF!*1490000*M45</f>
        <v>#REF!</v>
      </c>
      <c r="H45" s="41" t="e">
        <f>#REF!*1490000*L45</f>
        <v>#REF!</v>
      </c>
      <c r="I45" s="41" t="e">
        <f>#REF!*1490000*M45</f>
        <v>#REF!</v>
      </c>
      <c r="J45" s="23" t="e">
        <f>#REF!*1490000*L45</f>
        <v>#REF!</v>
      </c>
      <c r="K45" s="23" t="e">
        <f>#REF!*1490000*M45</f>
        <v>#REF!</v>
      </c>
      <c r="L45" s="47" t="s">
        <v>165</v>
      </c>
      <c r="M45" s="47" t="s">
        <v>166</v>
      </c>
      <c r="N45" s="41" t="e">
        <f t="shared" si="0"/>
        <v>#REF!</v>
      </c>
      <c r="O45" s="41" t="e">
        <f t="shared" si="1"/>
        <v>#REF!</v>
      </c>
      <c r="P45" s="41" t="e">
        <f t="shared" si="2"/>
        <v>#REF!</v>
      </c>
      <c r="Q45" s="41" t="e">
        <f t="shared" si="3"/>
        <v>#REF!</v>
      </c>
      <c r="R45" s="48" t="e">
        <f t="shared" si="4"/>
        <v>#REF!</v>
      </c>
    </row>
    <row r="46" spans="1:18" s="30" customFormat="1" ht="23.1" customHeight="1">
      <c r="A46" s="76">
        <v>29</v>
      </c>
      <c r="B46" s="17" t="s">
        <v>66</v>
      </c>
      <c r="C46" s="76" t="s">
        <v>158</v>
      </c>
      <c r="D46" s="43"/>
      <c r="E46" s="43"/>
      <c r="F46" s="23"/>
      <c r="G46" s="23" t="e">
        <f>#REF!*1490000*M46</f>
        <v>#REF!</v>
      </c>
      <c r="H46" s="41" t="e">
        <f>#REF!*1490000*L46</f>
        <v>#REF!</v>
      </c>
      <c r="I46" s="41" t="e">
        <f>#REF!*1490000*M46</f>
        <v>#REF!</v>
      </c>
      <c r="J46" s="23" t="e">
        <f>#REF!*1490000*L46</f>
        <v>#REF!</v>
      </c>
      <c r="K46" s="23" t="e">
        <f>#REF!*1490000*M46</f>
        <v>#REF!</v>
      </c>
      <c r="L46" s="47" t="s">
        <v>165</v>
      </c>
      <c r="M46" s="47" t="s">
        <v>166</v>
      </c>
      <c r="N46" s="41" t="e">
        <f t="shared" si="0"/>
        <v>#REF!</v>
      </c>
      <c r="O46" s="41" t="e">
        <f t="shared" si="1"/>
        <v>#REF!</v>
      </c>
      <c r="P46" s="41" t="e">
        <f t="shared" si="2"/>
        <v>#REF!</v>
      </c>
      <c r="Q46" s="41" t="e">
        <f t="shared" si="3"/>
        <v>#REF!</v>
      </c>
      <c r="R46" s="48" t="e">
        <f t="shared" si="4"/>
        <v>#REF!</v>
      </c>
    </row>
    <row r="47" spans="1:18" s="30" customFormat="1" ht="23.1" customHeight="1">
      <c r="A47" s="76">
        <v>30</v>
      </c>
      <c r="B47" s="17" t="s">
        <v>67</v>
      </c>
      <c r="C47" s="81"/>
      <c r="D47" s="5"/>
      <c r="E47" s="9"/>
      <c r="F47" s="23"/>
      <c r="G47" s="23" t="e">
        <f>#REF!*1490000*M47</f>
        <v>#REF!</v>
      </c>
      <c r="H47" s="41" t="e">
        <f>#REF!*1490000*L47</f>
        <v>#REF!</v>
      </c>
      <c r="I47" s="41" t="e">
        <f>#REF!*1490000*M47</f>
        <v>#REF!</v>
      </c>
      <c r="J47" s="23" t="e">
        <f>#REF!*1490000*L47</f>
        <v>#REF!</v>
      </c>
      <c r="K47" s="23" t="e">
        <f>#REF!*1490000*M47</f>
        <v>#REF!</v>
      </c>
      <c r="L47" s="47" t="s">
        <v>165</v>
      </c>
      <c r="M47" s="47" t="s">
        <v>166</v>
      </c>
      <c r="N47" s="41" t="e">
        <f t="shared" si="0"/>
        <v>#REF!</v>
      </c>
      <c r="O47" s="41" t="e">
        <f t="shared" si="1"/>
        <v>#REF!</v>
      </c>
      <c r="P47" s="41" t="e">
        <f t="shared" si="2"/>
        <v>#REF!</v>
      </c>
      <c r="Q47" s="41" t="e">
        <f t="shared" si="3"/>
        <v>#REF!</v>
      </c>
      <c r="R47" s="48" t="e">
        <f t="shared" si="4"/>
        <v>#REF!</v>
      </c>
    </row>
    <row r="48" spans="1:18" s="30" customFormat="1" ht="23.1" customHeight="1">
      <c r="A48" s="43">
        <v>31</v>
      </c>
      <c r="B48" s="12" t="s">
        <v>68</v>
      </c>
      <c r="C48" s="1"/>
      <c r="D48" s="5"/>
      <c r="E48" s="9"/>
      <c r="F48" s="23"/>
      <c r="G48" s="23" t="e">
        <f>#REF!*1490000*M48</f>
        <v>#REF!</v>
      </c>
      <c r="H48" s="41" t="e">
        <f>#REF!*1490000*L48</f>
        <v>#REF!</v>
      </c>
      <c r="I48" s="41" t="e">
        <f>#REF!*1490000*M48</f>
        <v>#REF!</v>
      </c>
      <c r="J48" s="23" t="e">
        <f>#REF!*1490000*L48</f>
        <v>#REF!</v>
      </c>
      <c r="K48" s="23" t="e">
        <f>#REF!*1490000*M48</f>
        <v>#REF!</v>
      </c>
      <c r="L48" s="47" t="s">
        <v>165</v>
      </c>
      <c r="M48" s="47" t="s">
        <v>166</v>
      </c>
      <c r="N48" s="41" t="e">
        <f t="shared" si="0"/>
        <v>#REF!</v>
      </c>
      <c r="O48" s="41" t="e">
        <f t="shared" si="1"/>
        <v>#REF!</v>
      </c>
      <c r="P48" s="41" t="e">
        <f t="shared" si="2"/>
        <v>#REF!</v>
      </c>
      <c r="Q48" s="41" t="e">
        <f t="shared" si="3"/>
        <v>#REF!</v>
      </c>
      <c r="R48" s="48" t="e">
        <f t="shared" si="4"/>
        <v>#REF!</v>
      </c>
    </row>
    <row r="49" spans="1:18" s="30" customFormat="1" ht="23.1" customHeight="1">
      <c r="A49" s="43"/>
      <c r="B49" s="13" t="s">
        <v>172</v>
      </c>
      <c r="C49" s="1"/>
      <c r="D49" s="5"/>
      <c r="E49" s="9"/>
      <c r="F49" s="23"/>
      <c r="G49" s="23" t="e">
        <f>#REF!*1490000*M49</f>
        <v>#REF!</v>
      </c>
      <c r="H49" s="41" t="e">
        <f>#REF!*1490000*L49</f>
        <v>#REF!</v>
      </c>
      <c r="I49" s="41" t="e">
        <f>#REF!*1490000*M49</f>
        <v>#REF!</v>
      </c>
      <c r="J49" s="23" t="e">
        <f>#REF!*1490000*L49</f>
        <v>#REF!</v>
      </c>
      <c r="K49" s="23" t="e">
        <f>#REF!*1490000*M49</f>
        <v>#REF!</v>
      </c>
      <c r="L49" s="47" t="s">
        <v>165</v>
      </c>
      <c r="M49" s="47" t="s">
        <v>166</v>
      </c>
      <c r="N49" s="41" t="e">
        <f t="shared" si="0"/>
        <v>#REF!</v>
      </c>
      <c r="O49" s="41" t="e">
        <f t="shared" si="1"/>
        <v>#REF!</v>
      </c>
      <c r="P49" s="41" t="e">
        <f t="shared" si="2"/>
        <v>#REF!</v>
      </c>
      <c r="Q49" s="41" t="e">
        <f t="shared" si="3"/>
        <v>#REF!</v>
      </c>
      <c r="R49" s="48" t="e">
        <f t="shared" si="4"/>
        <v>#REF!</v>
      </c>
    </row>
    <row r="50" spans="1:18" s="30" customFormat="1" ht="23.1" customHeight="1">
      <c r="A50" s="43">
        <v>32</v>
      </c>
      <c r="B50" s="12" t="s">
        <v>72</v>
      </c>
      <c r="C50" s="43" t="s">
        <v>158</v>
      </c>
      <c r="D50" s="5"/>
      <c r="E50" s="9"/>
      <c r="F50" s="23"/>
      <c r="G50" s="23" t="e">
        <f>#REF!*1490000*M50</f>
        <v>#REF!</v>
      </c>
      <c r="H50" s="41" t="e">
        <f>#REF!*1490000*L50</f>
        <v>#REF!</v>
      </c>
      <c r="I50" s="41" t="e">
        <f>#REF!*1490000*M50</f>
        <v>#REF!</v>
      </c>
      <c r="J50" s="23" t="e">
        <f>#REF!*1490000*L50</f>
        <v>#REF!</v>
      </c>
      <c r="K50" s="23" t="e">
        <f>#REF!*1490000*M50</f>
        <v>#REF!</v>
      </c>
      <c r="L50" s="47" t="s">
        <v>165</v>
      </c>
      <c r="M50" s="47" t="s">
        <v>166</v>
      </c>
      <c r="N50" s="41" t="e">
        <f t="shared" si="0"/>
        <v>#REF!</v>
      </c>
      <c r="O50" s="41" t="e">
        <f t="shared" si="1"/>
        <v>#REF!</v>
      </c>
      <c r="P50" s="41" t="e">
        <f t="shared" si="2"/>
        <v>#REF!</v>
      </c>
      <c r="Q50" s="41" t="e">
        <f t="shared" si="3"/>
        <v>#REF!</v>
      </c>
      <c r="R50" s="48" t="e">
        <f t="shared" si="4"/>
        <v>#REF!</v>
      </c>
    </row>
    <row r="51" spans="1:18" s="30" customFormat="1" ht="23.1" customHeight="1">
      <c r="A51" s="43">
        <v>33</v>
      </c>
      <c r="B51" s="12" t="s">
        <v>73</v>
      </c>
      <c r="C51" s="1"/>
      <c r="D51" s="5"/>
      <c r="E51" s="9"/>
      <c r="F51" s="23"/>
      <c r="G51" s="23" t="e">
        <f>#REF!*1490000*M51</f>
        <v>#REF!</v>
      </c>
      <c r="H51" s="41" t="e">
        <f>#REF!*1490000*L51</f>
        <v>#REF!</v>
      </c>
      <c r="I51" s="41" t="e">
        <f>#REF!*1490000*M51</f>
        <v>#REF!</v>
      </c>
      <c r="J51" s="23" t="e">
        <f>#REF!*1490000*L51</f>
        <v>#REF!</v>
      </c>
      <c r="K51" s="23" t="e">
        <f>#REF!*1490000*M51</f>
        <v>#REF!</v>
      </c>
      <c r="L51" s="47" t="s">
        <v>165</v>
      </c>
      <c r="M51" s="47" t="s">
        <v>166</v>
      </c>
      <c r="N51" s="41" t="e">
        <f t="shared" si="0"/>
        <v>#REF!</v>
      </c>
      <c r="O51" s="41" t="e">
        <f t="shared" si="1"/>
        <v>#REF!</v>
      </c>
      <c r="P51" s="41" t="e">
        <f t="shared" si="2"/>
        <v>#REF!</v>
      </c>
      <c r="Q51" s="41" t="e">
        <f t="shared" si="3"/>
        <v>#REF!</v>
      </c>
      <c r="R51" s="48" t="e">
        <f t="shared" si="4"/>
        <v>#REF!</v>
      </c>
    </row>
    <row r="52" spans="1:18" s="30" customFormat="1" ht="23.1" customHeight="1">
      <c r="A52" s="43">
        <v>34</v>
      </c>
      <c r="B52" s="12" t="s">
        <v>74</v>
      </c>
      <c r="C52" s="1"/>
      <c r="D52" s="5"/>
      <c r="E52" s="9"/>
      <c r="F52" s="23"/>
      <c r="G52" s="23" t="e">
        <f>#REF!*1490000*M52</f>
        <v>#REF!</v>
      </c>
      <c r="H52" s="41" t="e">
        <f>#REF!*1490000*L52</f>
        <v>#REF!</v>
      </c>
      <c r="I52" s="41" t="e">
        <f>#REF!*1490000*M52</f>
        <v>#REF!</v>
      </c>
      <c r="J52" s="23" t="e">
        <f>#REF!*1490000*L52</f>
        <v>#REF!</v>
      </c>
      <c r="K52" s="23" t="e">
        <f>#REF!*1490000*M52</f>
        <v>#REF!</v>
      </c>
      <c r="L52" s="47" t="s">
        <v>165</v>
      </c>
      <c r="M52" s="47" t="s">
        <v>166</v>
      </c>
      <c r="N52" s="41" t="e">
        <f t="shared" si="0"/>
        <v>#REF!</v>
      </c>
      <c r="O52" s="41" t="e">
        <f t="shared" si="1"/>
        <v>#REF!</v>
      </c>
      <c r="P52" s="41" t="e">
        <f t="shared" si="2"/>
        <v>#REF!</v>
      </c>
      <c r="Q52" s="41" t="e">
        <f t="shared" si="3"/>
        <v>#REF!</v>
      </c>
      <c r="R52" s="48" t="e">
        <f t="shared" si="4"/>
        <v>#REF!</v>
      </c>
    </row>
    <row r="53" spans="1:18" s="30" customFormat="1" ht="23.1" customHeight="1">
      <c r="A53" s="43">
        <v>35</v>
      </c>
      <c r="B53" s="12" t="s">
        <v>75</v>
      </c>
      <c r="C53" s="1"/>
      <c r="D53" s="5"/>
      <c r="E53" s="9"/>
      <c r="F53" s="23"/>
      <c r="G53" s="23" t="e">
        <f>#REF!*1490000*M53</f>
        <v>#REF!</v>
      </c>
      <c r="H53" s="41" t="e">
        <f>#REF!*1490000*L53</f>
        <v>#REF!</v>
      </c>
      <c r="I53" s="41" t="e">
        <f>#REF!*1490000*M53</f>
        <v>#REF!</v>
      </c>
      <c r="J53" s="23" t="e">
        <f>#REF!*1490000*L53</f>
        <v>#REF!</v>
      </c>
      <c r="K53" s="23" t="e">
        <f>#REF!*1490000*M53</f>
        <v>#REF!</v>
      </c>
      <c r="L53" s="47" t="s">
        <v>165</v>
      </c>
      <c r="M53" s="47" t="s">
        <v>166</v>
      </c>
      <c r="N53" s="41" t="e">
        <f t="shared" si="0"/>
        <v>#REF!</v>
      </c>
      <c r="O53" s="41" t="e">
        <f t="shared" si="1"/>
        <v>#REF!</v>
      </c>
      <c r="P53" s="41" t="e">
        <f t="shared" si="2"/>
        <v>#REF!</v>
      </c>
      <c r="Q53" s="41" t="e">
        <f t="shared" si="3"/>
        <v>#REF!</v>
      </c>
      <c r="R53" s="48" t="e">
        <f t="shared" si="4"/>
        <v>#REF!</v>
      </c>
    </row>
    <row r="54" spans="1:18" s="30" customFormat="1" ht="23.1" customHeight="1">
      <c r="A54" s="43">
        <v>36</v>
      </c>
      <c r="B54" s="12" t="s">
        <v>80</v>
      </c>
      <c r="C54" s="43" t="s">
        <v>158</v>
      </c>
      <c r="D54" s="5"/>
      <c r="E54" s="9"/>
      <c r="F54" s="23"/>
      <c r="G54" s="23" t="e">
        <f>#REF!*1490000*M54</f>
        <v>#REF!</v>
      </c>
      <c r="H54" s="41" t="e">
        <f>#REF!*1490000*L54</f>
        <v>#REF!</v>
      </c>
      <c r="I54" s="41" t="e">
        <f>#REF!*1490000*M54</f>
        <v>#REF!</v>
      </c>
      <c r="J54" s="23" t="e">
        <f>#REF!*1490000*L54</f>
        <v>#REF!</v>
      </c>
      <c r="K54" s="23" t="e">
        <f>#REF!*1490000*M54</f>
        <v>#REF!</v>
      </c>
      <c r="L54" s="47" t="s">
        <v>165</v>
      </c>
      <c r="M54" s="47" t="s">
        <v>166</v>
      </c>
      <c r="N54" s="41" t="e">
        <f t="shared" si="0"/>
        <v>#REF!</v>
      </c>
      <c r="O54" s="41" t="e">
        <f t="shared" si="1"/>
        <v>#REF!</v>
      </c>
      <c r="P54" s="41" t="e">
        <f t="shared" si="2"/>
        <v>#REF!</v>
      </c>
      <c r="Q54" s="41" t="e">
        <f t="shared" si="3"/>
        <v>#REF!</v>
      </c>
      <c r="R54" s="48" t="e">
        <f t="shared" si="4"/>
        <v>#REF!</v>
      </c>
    </row>
    <row r="55" spans="1:18" s="30" customFormat="1" ht="23.1" customHeight="1">
      <c r="A55" s="43">
        <v>37</v>
      </c>
      <c r="B55" s="12" t="s">
        <v>81</v>
      </c>
      <c r="C55" s="1"/>
      <c r="D55" s="5"/>
      <c r="E55" s="9"/>
      <c r="F55" s="23"/>
      <c r="G55" s="23" t="e">
        <f>#REF!*1490000*M55</f>
        <v>#REF!</v>
      </c>
      <c r="H55" s="41" t="e">
        <f>#REF!*1490000*L55</f>
        <v>#REF!</v>
      </c>
      <c r="I55" s="41" t="e">
        <f>#REF!*1490000*M55</f>
        <v>#REF!</v>
      </c>
      <c r="J55" s="23" t="e">
        <f>#REF!*1490000*L55</f>
        <v>#REF!</v>
      </c>
      <c r="K55" s="23" t="e">
        <f>#REF!*1490000*M55</f>
        <v>#REF!</v>
      </c>
      <c r="L55" s="47" t="s">
        <v>165</v>
      </c>
      <c r="M55" s="47" t="s">
        <v>166</v>
      </c>
      <c r="N55" s="41" t="e">
        <f t="shared" si="0"/>
        <v>#REF!</v>
      </c>
      <c r="O55" s="41" t="e">
        <f t="shared" si="1"/>
        <v>#REF!</v>
      </c>
      <c r="P55" s="41" t="e">
        <f t="shared" si="2"/>
        <v>#REF!</v>
      </c>
      <c r="Q55" s="41" t="e">
        <f t="shared" si="3"/>
        <v>#REF!</v>
      </c>
      <c r="R55" s="48" t="e">
        <f t="shared" si="4"/>
        <v>#REF!</v>
      </c>
    </row>
    <row r="56" spans="1:18" s="30" customFormat="1" ht="23.1" customHeight="1">
      <c r="A56" s="43">
        <v>38</v>
      </c>
      <c r="B56" s="12" t="s">
        <v>82</v>
      </c>
      <c r="C56" s="1"/>
      <c r="D56" s="5"/>
      <c r="E56" s="9"/>
      <c r="F56" s="23"/>
      <c r="G56" s="23" t="e">
        <f>#REF!*1490000*M56</f>
        <v>#REF!</v>
      </c>
      <c r="H56" s="41" t="e">
        <f>#REF!*1490000*L56</f>
        <v>#REF!</v>
      </c>
      <c r="I56" s="41" t="e">
        <f>#REF!*1490000*M56</f>
        <v>#REF!</v>
      </c>
      <c r="J56" s="23" t="e">
        <f>#REF!*1490000*L56</f>
        <v>#REF!</v>
      </c>
      <c r="K56" s="23" t="e">
        <f>#REF!*1490000*M56</f>
        <v>#REF!</v>
      </c>
      <c r="L56" s="47" t="s">
        <v>165</v>
      </c>
      <c r="M56" s="47" t="s">
        <v>166</v>
      </c>
      <c r="N56" s="41" t="e">
        <f t="shared" si="0"/>
        <v>#REF!</v>
      </c>
      <c r="O56" s="41" t="e">
        <f t="shared" si="1"/>
        <v>#REF!</v>
      </c>
      <c r="P56" s="41" t="e">
        <f t="shared" si="2"/>
        <v>#REF!</v>
      </c>
      <c r="Q56" s="41" t="e">
        <f t="shared" si="3"/>
        <v>#REF!</v>
      </c>
      <c r="R56" s="48" t="e">
        <f t="shared" si="4"/>
        <v>#REF!</v>
      </c>
    </row>
    <row r="57" spans="1:18" s="30" customFormat="1" ht="23.1" customHeight="1">
      <c r="A57" s="43">
        <v>39</v>
      </c>
      <c r="B57" s="12" t="s">
        <v>83</v>
      </c>
      <c r="C57" s="1"/>
      <c r="D57" s="5"/>
      <c r="E57" s="9"/>
      <c r="F57" s="23"/>
      <c r="G57" s="23" t="e">
        <f>#REF!*1490000*M57</f>
        <v>#REF!</v>
      </c>
      <c r="H57" s="41" t="e">
        <f>#REF!*1490000*L57</f>
        <v>#REF!</v>
      </c>
      <c r="I57" s="41" t="e">
        <f>#REF!*1490000*M57</f>
        <v>#REF!</v>
      </c>
      <c r="J57" s="23" t="e">
        <f>#REF!*1490000*L57</f>
        <v>#REF!</v>
      </c>
      <c r="K57" s="23" t="e">
        <f>#REF!*1490000*M57</f>
        <v>#REF!</v>
      </c>
      <c r="L57" s="47" t="s">
        <v>165</v>
      </c>
      <c r="M57" s="47" t="s">
        <v>166</v>
      </c>
      <c r="N57" s="41" t="e">
        <f t="shared" si="0"/>
        <v>#REF!</v>
      </c>
      <c r="O57" s="41" t="e">
        <f t="shared" si="1"/>
        <v>#REF!</v>
      </c>
      <c r="P57" s="41" t="e">
        <f t="shared" si="2"/>
        <v>#REF!</v>
      </c>
      <c r="Q57" s="41" t="e">
        <f t="shared" si="3"/>
        <v>#REF!</v>
      </c>
      <c r="R57" s="48" t="e">
        <f t="shared" si="4"/>
        <v>#REF!</v>
      </c>
    </row>
    <row r="58" spans="1:18" s="30" customFormat="1" ht="23.1" customHeight="1">
      <c r="A58" s="43"/>
      <c r="B58" s="13" t="s">
        <v>76</v>
      </c>
      <c r="C58" s="1"/>
      <c r="D58" s="5"/>
      <c r="E58" s="9"/>
      <c r="F58" s="23"/>
      <c r="G58" s="23" t="e">
        <f>#REF!*1490000*M58</f>
        <v>#REF!</v>
      </c>
      <c r="H58" s="41" t="e">
        <f>#REF!*1490000*L58</f>
        <v>#REF!</v>
      </c>
      <c r="I58" s="41" t="e">
        <f>#REF!*1490000*M58</f>
        <v>#REF!</v>
      </c>
      <c r="J58" s="23" t="e">
        <f>#REF!*1490000*L58</f>
        <v>#REF!</v>
      </c>
      <c r="K58" s="23" t="e">
        <f>#REF!*1490000*M58</f>
        <v>#REF!</v>
      </c>
      <c r="L58" s="47" t="s">
        <v>165</v>
      </c>
      <c r="M58" s="47" t="s">
        <v>166</v>
      </c>
      <c r="N58" s="41" t="e">
        <f t="shared" si="0"/>
        <v>#REF!</v>
      </c>
      <c r="O58" s="41" t="e">
        <f t="shared" si="1"/>
        <v>#REF!</v>
      </c>
      <c r="P58" s="41" t="e">
        <f t="shared" si="2"/>
        <v>#REF!</v>
      </c>
      <c r="Q58" s="41" t="e">
        <f t="shared" si="3"/>
        <v>#REF!</v>
      </c>
      <c r="R58" s="48" t="e">
        <f t="shared" si="4"/>
        <v>#REF!</v>
      </c>
    </row>
    <row r="59" spans="1:18" s="30" customFormat="1" ht="23.1" customHeight="1">
      <c r="A59" s="43">
        <v>40</v>
      </c>
      <c r="B59" s="12" t="s">
        <v>77</v>
      </c>
      <c r="C59" s="43" t="s">
        <v>158</v>
      </c>
      <c r="D59" s="5"/>
      <c r="E59" s="9"/>
      <c r="F59" s="23"/>
      <c r="G59" s="23" t="e">
        <f>#REF!*1490000*M59</f>
        <v>#REF!</v>
      </c>
      <c r="H59" s="41" t="e">
        <f>#REF!*1490000*L59</f>
        <v>#REF!</v>
      </c>
      <c r="I59" s="41" t="e">
        <f>#REF!*1490000*M59</f>
        <v>#REF!</v>
      </c>
      <c r="J59" s="23" t="e">
        <f>#REF!*1490000*L59</f>
        <v>#REF!</v>
      </c>
      <c r="K59" s="23" t="e">
        <f>#REF!*1490000*M59</f>
        <v>#REF!</v>
      </c>
      <c r="L59" s="47" t="s">
        <v>165</v>
      </c>
      <c r="M59" s="47" t="s">
        <v>166</v>
      </c>
      <c r="N59" s="41" t="e">
        <f t="shared" si="0"/>
        <v>#REF!</v>
      </c>
      <c r="O59" s="41" t="e">
        <f t="shared" si="1"/>
        <v>#REF!</v>
      </c>
      <c r="P59" s="41" t="e">
        <f t="shared" si="2"/>
        <v>#REF!</v>
      </c>
      <c r="Q59" s="41" t="e">
        <f t="shared" si="3"/>
        <v>#REF!</v>
      </c>
      <c r="R59" s="48" t="e">
        <f t="shared" si="4"/>
        <v>#REF!</v>
      </c>
    </row>
    <row r="60" spans="1:18" s="30" customFormat="1" ht="23.1" customHeight="1">
      <c r="A60" s="43">
        <v>41</v>
      </c>
      <c r="B60" s="12" t="s">
        <v>78</v>
      </c>
      <c r="C60" s="1"/>
      <c r="D60" s="5"/>
      <c r="E60" s="9"/>
      <c r="F60" s="23"/>
      <c r="G60" s="23" t="e">
        <f>#REF!*1490000*M60</f>
        <v>#REF!</v>
      </c>
      <c r="H60" s="41" t="e">
        <f>#REF!*1490000*L60</f>
        <v>#REF!</v>
      </c>
      <c r="I60" s="41" t="e">
        <f>#REF!*1490000*M60</f>
        <v>#REF!</v>
      </c>
      <c r="J60" s="23" t="e">
        <f>#REF!*1490000*L60</f>
        <v>#REF!</v>
      </c>
      <c r="K60" s="23" t="e">
        <f>#REF!*1490000*M60</f>
        <v>#REF!</v>
      </c>
      <c r="L60" s="47" t="s">
        <v>165</v>
      </c>
      <c r="M60" s="47" t="s">
        <v>166</v>
      </c>
      <c r="N60" s="41" t="e">
        <f t="shared" si="0"/>
        <v>#REF!</v>
      </c>
      <c r="O60" s="41" t="e">
        <f t="shared" si="1"/>
        <v>#REF!</v>
      </c>
      <c r="P60" s="41" t="e">
        <f t="shared" si="2"/>
        <v>#REF!</v>
      </c>
      <c r="Q60" s="41" t="e">
        <f t="shared" si="3"/>
        <v>#REF!</v>
      </c>
      <c r="R60" s="48" t="e">
        <f t="shared" si="4"/>
        <v>#REF!</v>
      </c>
    </row>
    <row r="61" spans="1:18" s="30" customFormat="1" ht="23.1" customHeight="1">
      <c r="A61" s="43">
        <v>42</v>
      </c>
      <c r="B61" s="12" t="s">
        <v>79</v>
      </c>
      <c r="C61" s="1"/>
      <c r="D61" s="5"/>
      <c r="E61" s="9"/>
      <c r="F61" s="23"/>
      <c r="G61" s="23" t="e">
        <f>#REF!*1490000*M61</f>
        <v>#REF!</v>
      </c>
      <c r="H61" s="41" t="e">
        <f>#REF!*1490000*L61</f>
        <v>#REF!</v>
      </c>
      <c r="I61" s="41" t="e">
        <f>#REF!*1490000*M61</f>
        <v>#REF!</v>
      </c>
      <c r="J61" s="23" t="e">
        <f>#REF!*1490000*L61</f>
        <v>#REF!</v>
      </c>
      <c r="K61" s="23" t="e">
        <f>#REF!*1490000*M61</f>
        <v>#REF!</v>
      </c>
      <c r="L61" s="47" t="s">
        <v>165</v>
      </c>
      <c r="M61" s="47" t="s">
        <v>166</v>
      </c>
      <c r="N61" s="41" t="e">
        <f t="shared" si="0"/>
        <v>#REF!</v>
      </c>
      <c r="O61" s="41" t="e">
        <f t="shared" si="1"/>
        <v>#REF!</v>
      </c>
      <c r="P61" s="41" t="e">
        <f t="shared" si="2"/>
        <v>#REF!</v>
      </c>
      <c r="Q61" s="41" t="e">
        <f t="shared" si="3"/>
        <v>#REF!</v>
      </c>
      <c r="R61" s="48" t="e">
        <f t="shared" si="4"/>
        <v>#REF!</v>
      </c>
    </row>
    <row r="62" spans="1:18" s="30" customFormat="1" ht="23.1" customHeight="1">
      <c r="A62" s="43"/>
      <c r="B62" s="13" t="s">
        <v>84</v>
      </c>
      <c r="C62" s="1"/>
      <c r="D62" s="5"/>
      <c r="E62" s="9"/>
      <c r="F62" s="23"/>
      <c r="G62" s="23" t="e">
        <f>#REF!*1490000*M62</f>
        <v>#REF!</v>
      </c>
      <c r="H62" s="41" t="e">
        <f>#REF!*1490000*L62</f>
        <v>#REF!</v>
      </c>
      <c r="I62" s="41" t="e">
        <f>#REF!*1490000*M62</f>
        <v>#REF!</v>
      </c>
      <c r="J62" s="23" t="e">
        <f>#REF!*1490000*L62</f>
        <v>#REF!</v>
      </c>
      <c r="K62" s="23" t="e">
        <f>#REF!*1490000*M62</f>
        <v>#REF!</v>
      </c>
      <c r="L62" s="47" t="s">
        <v>165</v>
      </c>
      <c r="M62" s="47" t="s">
        <v>166</v>
      </c>
      <c r="N62" s="41" t="e">
        <f t="shared" si="0"/>
        <v>#REF!</v>
      </c>
      <c r="O62" s="41" t="e">
        <f t="shared" si="1"/>
        <v>#REF!</v>
      </c>
      <c r="P62" s="41" t="e">
        <f t="shared" si="2"/>
        <v>#REF!</v>
      </c>
      <c r="Q62" s="41" t="e">
        <f t="shared" si="3"/>
        <v>#REF!</v>
      </c>
      <c r="R62" s="48" t="e">
        <f t="shared" si="4"/>
        <v>#REF!</v>
      </c>
    </row>
    <row r="63" spans="1:18" s="30" customFormat="1" ht="23.1" customHeight="1">
      <c r="A63" s="43">
        <v>43</v>
      </c>
      <c r="B63" s="12" t="s">
        <v>85</v>
      </c>
      <c r="C63" s="43" t="s">
        <v>158</v>
      </c>
      <c r="D63" s="5"/>
      <c r="E63" s="9"/>
      <c r="F63" s="23"/>
      <c r="G63" s="23" t="e">
        <f>#REF!*1490000*M63</f>
        <v>#REF!</v>
      </c>
      <c r="H63" s="41" t="e">
        <f>#REF!*1490000*L63</f>
        <v>#REF!</v>
      </c>
      <c r="I63" s="41" t="e">
        <f>#REF!*1490000*M63</f>
        <v>#REF!</v>
      </c>
      <c r="J63" s="23" t="e">
        <f>#REF!*1490000*L63</f>
        <v>#REF!</v>
      </c>
      <c r="K63" s="23" t="e">
        <f>#REF!*1490000*M63</f>
        <v>#REF!</v>
      </c>
      <c r="L63" s="47" t="s">
        <v>165</v>
      </c>
      <c r="M63" s="47" t="s">
        <v>166</v>
      </c>
      <c r="N63" s="41" t="e">
        <f t="shared" si="0"/>
        <v>#REF!</v>
      </c>
      <c r="O63" s="41" t="e">
        <f t="shared" si="1"/>
        <v>#REF!</v>
      </c>
      <c r="P63" s="41" t="e">
        <f t="shared" si="2"/>
        <v>#REF!</v>
      </c>
      <c r="Q63" s="41" t="e">
        <f t="shared" si="3"/>
        <v>#REF!</v>
      </c>
      <c r="R63" s="48" t="e">
        <f t="shared" si="4"/>
        <v>#REF!</v>
      </c>
    </row>
    <row r="64" spans="1:18" s="30" customFormat="1" ht="23.1" customHeight="1">
      <c r="A64" s="43">
        <v>44</v>
      </c>
      <c r="B64" s="12" t="s">
        <v>87</v>
      </c>
      <c r="C64" s="1"/>
      <c r="D64" s="5"/>
      <c r="E64" s="9"/>
      <c r="F64" s="23"/>
      <c r="G64" s="23" t="e">
        <f>#REF!*1490000*M64</f>
        <v>#REF!</v>
      </c>
      <c r="H64" s="41" t="e">
        <f>#REF!*1490000*L64</f>
        <v>#REF!</v>
      </c>
      <c r="I64" s="41" t="e">
        <f>#REF!*1490000*M64</f>
        <v>#REF!</v>
      </c>
      <c r="J64" s="23" t="e">
        <f>#REF!*1490000*L64</f>
        <v>#REF!</v>
      </c>
      <c r="K64" s="23" t="e">
        <f>#REF!*1490000*M64</f>
        <v>#REF!</v>
      </c>
      <c r="L64" s="47" t="s">
        <v>165</v>
      </c>
      <c r="M64" s="47" t="s">
        <v>166</v>
      </c>
      <c r="N64" s="41" t="e">
        <f t="shared" si="0"/>
        <v>#REF!</v>
      </c>
      <c r="O64" s="41" t="e">
        <f t="shared" si="1"/>
        <v>#REF!</v>
      </c>
      <c r="P64" s="41" t="e">
        <f t="shared" si="2"/>
        <v>#REF!</v>
      </c>
      <c r="Q64" s="41" t="e">
        <f t="shared" si="3"/>
        <v>#REF!</v>
      </c>
      <c r="R64" s="48" t="e">
        <f t="shared" si="4"/>
        <v>#REF!</v>
      </c>
    </row>
    <row r="65" spans="1:18" s="30" customFormat="1" ht="23.1" customHeight="1">
      <c r="A65" s="43">
        <v>45</v>
      </c>
      <c r="B65" s="12" t="s">
        <v>88</v>
      </c>
      <c r="C65" s="1"/>
      <c r="D65" s="5"/>
      <c r="E65" s="9"/>
      <c r="F65" s="23"/>
      <c r="G65" s="23" t="e">
        <f>#REF!*1490000*M65</f>
        <v>#REF!</v>
      </c>
      <c r="H65" s="41" t="e">
        <f>#REF!*1490000*L65</f>
        <v>#REF!</v>
      </c>
      <c r="I65" s="41" t="e">
        <f>#REF!*1490000*M65</f>
        <v>#REF!</v>
      </c>
      <c r="J65" s="23" t="e">
        <f>#REF!*1490000*L65</f>
        <v>#REF!</v>
      </c>
      <c r="K65" s="23" t="e">
        <f>#REF!*1490000*M65</f>
        <v>#REF!</v>
      </c>
      <c r="L65" s="47" t="s">
        <v>165</v>
      </c>
      <c r="M65" s="47" t="s">
        <v>166</v>
      </c>
      <c r="N65" s="41" t="e">
        <f t="shared" si="0"/>
        <v>#REF!</v>
      </c>
      <c r="O65" s="41" t="e">
        <f t="shared" si="1"/>
        <v>#REF!</v>
      </c>
      <c r="P65" s="41" t="e">
        <f t="shared" si="2"/>
        <v>#REF!</v>
      </c>
      <c r="Q65" s="41" t="e">
        <f t="shared" si="3"/>
        <v>#REF!</v>
      </c>
      <c r="R65" s="48" t="e">
        <f t="shared" si="4"/>
        <v>#REF!</v>
      </c>
    </row>
    <row r="66" spans="1:18" s="30" customFormat="1" ht="23.1" customHeight="1">
      <c r="A66" s="43"/>
      <c r="B66" s="13" t="s">
        <v>89</v>
      </c>
      <c r="C66" s="1"/>
      <c r="D66" s="5"/>
      <c r="E66" s="9"/>
      <c r="F66" s="23"/>
      <c r="G66" s="23" t="e">
        <f>#REF!*1490000*M66</f>
        <v>#REF!</v>
      </c>
      <c r="H66" s="41" t="e">
        <f>#REF!*1490000*L66</f>
        <v>#REF!</v>
      </c>
      <c r="I66" s="41" t="e">
        <f>#REF!*1490000*M66</f>
        <v>#REF!</v>
      </c>
      <c r="J66" s="23" t="e">
        <f>#REF!*1490000*L66</f>
        <v>#REF!</v>
      </c>
      <c r="K66" s="23" t="e">
        <f>#REF!*1490000*M66</f>
        <v>#REF!</v>
      </c>
      <c r="L66" s="47" t="s">
        <v>165</v>
      </c>
      <c r="M66" s="47" t="s">
        <v>166</v>
      </c>
      <c r="N66" s="41" t="e">
        <f t="shared" si="0"/>
        <v>#REF!</v>
      </c>
      <c r="O66" s="41" t="e">
        <f t="shared" si="1"/>
        <v>#REF!</v>
      </c>
      <c r="P66" s="41" t="e">
        <f t="shared" si="2"/>
        <v>#REF!</v>
      </c>
      <c r="Q66" s="41" t="e">
        <f t="shared" si="3"/>
        <v>#REF!</v>
      </c>
      <c r="R66" s="48" t="e">
        <f t="shared" si="4"/>
        <v>#REF!</v>
      </c>
    </row>
    <row r="67" spans="1:18" s="30" customFormat="1" ht="23.1" customHeight="1">
      <c r="A67" s="43">
        <v>46</v>
      </c>
      <c r="B67" s="12" t="s">
        <v>90</v>
      </c>
      <c r="C67" s="43" t="s">
        <v>158</v>
      </c>
      <c r="D67" s="5"/>
      <c r="E67" s="9"/>
      <c r="F67" s="23"/>
      <c r="G67" s="23" t="e">
        <f>#REF!*1490000*M67</f>
        <v>#REF!</v>
      </c>
      <c r="H67" s="41" t="e">
        <f>#REF!*1490000*L67</f>
        <v>#REF!</v>
      </c>
      <c r="I67" s="41" t="e">
        <f>#REF!*1490000*M67</f>
        <v>#REF!</v>
      </c>
      <c r="J67" s="23" t="e">
        <f>#REF!*1490000*L67</f>
        <v>#REF!</v>
      </c>
      <c r="K67" s="23" t="e">
        <f>#REF!*1490000*M67</f>
        <v>#REF!</v>
      </c>
      <c r="L67" s="47" t="s">
        <v>165</v>
      </c>
      <c r="M67" s="47" t="s">
        <v>166</v>
      </c>
      <c r="N67" s="41" t="e">
        <f t="shared" si="0"/>
        <v>#REF!</v>
      </c>
      <c r="O67" s="41" t="e">
        <f t="shared" si="1"/>
        <v>#REF!</v>
      </c>
      <c r="P67" s="41" t="e">
        <f t="shared" si="2"/>
        <v>#REF!</v>
      </c>
      <c r="Q67" s="41" t="e">
        <f t="shared" si="3"/>
        <v>#REF!</v>
      </c>
      <c r="R67" s="48" t="e">
        <f t="shared" si="4"/>
        <v>#REF!</v>
      </c>
    </row>
    <row r="68" spans="1:18" s="79" customFormat="1" ht="23.1" customHeight="1">
      <c r="A68" s="76">
        <v>47</v>
      </c>
      <c r="B68" s="82" t="s">
        <v>92</v>
      </c>
      <c r="C68" s="81"/>
      <c r="D68" s="83"/>
      <c r="E68" s="84"/>
      <c r="F68" s="23"/>
      <c r="G68" s="23" t="e">
        <f>#REF!*1490000*M68</f>
        <v>#REF!</v>
      </c>
      <c r="H68" s="41" t="e">
        <f>#REF!*1490000*L68</f>
        <v>#REF!</v>
      </c>
      <c r="I68" s="41" t="e">
        <f>#REF!*1490000*M68</f>
        <v>#REF!</v>
      </c>
      <c r="J68" s="23" t="e">
        <f>#REF!*1490000*L68</f>
        <v>#REF!</v>
      </c>
      <c r="K68" s="23" t="e">
        <f>#REF!*1490000*M68</f>
        <v>#REF!</v>
      </c>
      <c r="L68" s="77" t="s">
        <v>165</v>
      </c>
      <c r="M68" s="77" t="s">
        <v>166</v>
      </c>
      <c r="N68" s="23" t="e">
        <f t="shared" si="0"/>
        <v>#REF!</v>
      </c>
      <c r="O68" s="23" t="e">
        <f t="shared" si="1"/>
        <v>#REF!</v>
      </c>
      <c r="P68" s="23" t="e">
        <f t="shared" si="2"/>
        <v>#REF!</v>
      </c>
      <c r="Q68" s="23" t="e">
        <f t="shared" si="3"/>
        <v>#REF!</v>
      </c>
      <c r="R68" s="78" t="e">
        <f t="shared" si="4"/>
        <v>#REF!</v>
      </c>
    </row>
    <row r="69" spans="1:18" s="30" customFormat="1" ht="23.1" customHeight="1">
      <c r="A69" s="43">
        <v>48</v>
      </c>
      <c r="B69" s="12" t="s">
        <v>93</v>
      </c>
      <c r="C69" s="1"/>
      <c r="D69" s="5"/>
      <c r="E69" s="9"/>
      <c r="F69" s="23"/>
      <c r="G69" s="23" t="e">
        <f>#REF!*1490000*M69</f>
        <v>#REF!</v>
      </c>
      <c r="H69" s="41" t="e">
        <f>#REF!*1490000*L69</f>
        <v>#REF!</v>
      </c>
      <c r="I69" s="41" t="e">
        <f>#REF!*1490000*M69</f>
        <v>#REF!</v>
      </c>
      <c r="J69" s="23" t="e">
        <f>#REF!*1490000*L69</f>
        <v>#REF!</v>
      </c>
      <c r="K69" s="23" t="e">
        <f>#REF!*1490000*M69</f>
        <v>#REF!</v>
      </c>
      <c r="L69" s="47" t="s">
        <v>165</v>
      </c>
      <c r="M69" s="47" t="s">
        <v>166</v>
      </c>
      <c r="N69" s="41" t="e">
        <f t="shared" si="0"/>
        <v>#REF!</v>
      </c>
      <c r="O69" s="41" t="e">
        <f t="shared" si="1"/>
        <v>#REF!</v>
      </c>
      <c r="P69" s="41" t="e">
        <f t="shared" si="2"/>
        <v>#REF!</v>
      </c>
      <c r="Q69" s="41" t="e">
        <f t="shared" si="3"/>
        <v>#REF!</v>
      </c>
      <c r="R69" s="48" t="e">
        <f t="shared" si="4"/>
        <v>#REF!</v>
      </c>
    </row>
    <row r="70" spans="1:18" s="30" customFormat="1" ht="23.1" customHeight="1">
      <c r="A70" s="43">
        <v>49</v>
      </c>
      <c r="B70" s="12" t="s">
        <v>86</v>
      </c>
      <c r="C70" s="1"/>
      <c r="D70" s="5"/>
      <c r="E70" s="9"/>
      <c r="F70" s="23"/>
      <c r="G70" s="23" t="e">
        <f>#REF!*1490000*M70</f>
        <v>#REF!</v>
      </c>
      <c r="H70" s="41" t="e">
        <f>#REF!*1490000*L70</f>
        <v>#REF!</v>
      </c>
      <c r="I70" s="41" t="e">
        <f>#REF!*1490000*M70</f>
        <v>#REF!</v>
      </c>
      <c r="J70" s="23" t="e">
        <f>#REF!*1490000*L70</f>
        <v>#REF!</v>
      </c>
      <c r="K70" s="23" t="e">
        <f>#REF!*1490000*M70</f>
        <v>#REF!</v>
      </c>
      <c r="L70" s="47" t="s">
        <v>165</v>
      </c>
      <c r="M70" s="47" t="s">
        <v>166</v>
      </c>
      <c r="N70" s="41" t="e">
        <f t="shared" si="0"/>
        <v>#REF!</v>
      </c>
      <c r="O70" s="41" t="e">
        <f t="shared" si="1"/>
        <v>#REF!</v>
      </c>
      <c r="P70" s="41" t="e">
        <f t="shared" si="2"/>
        <v>#REF!</v>
      </c>
      <c r="Q70" s="41" t="e">
        <f t="shared" si="3"/>
        <v>#REF!</v>
      </c>
      <c r="R70" s="48" t="e">
        <f t="shared" si="4"/>
        <v>#REF!</v>
      </c>
    </row>
    <row r="71" spans="1:18" s="30" customFormat="1" ht="23.1" customHeight="1">
      <c r="A71" s="43"/>
      <c r="B71" s="13" t="s">
        <v>94</v>
      </c>
      <c r="C71" s="1"/>
      <c r="D71" s="5"/>
      <c r="E71" s="9"/>
      <c r="F71" s="23"/>
      <c r="G71" s="23" t="e">
        <f>#REF!*1490000*M71</f>
        <v>#REF!</v>
      </c>
      <c r="H71" s="41" t="e">
        <f>#REF!*1490000*L71</f>
        <v>#REF!</v>
      </c>
      <c r="I71" s="41" t="e">
        <f>#REF!*1490000*M71</f>
        <v>#REF!</v>
      </c>
      <c r="J71" s="23" t="e">
        <f>#REF!*1490000*L71</f>
        <v>#REF!</v>
      </c>
      <c r="K71" s="23" t="e">
        <f>#REF!*1490000*M71</f>
        <v>#REF!</v>
      </c>
      <c r="L71" s="47" t="s">
        <v>165</v>
      </c>
      <c r="M71" s="47" t="s">
        <v>166</v>
      </c>
      <c r="N71" s="41" t="e">
        <f t="shared" si="0"/>
        <v>#REF!</v>
      </c>
      <c r="O71" s="41" t="e">
        <f t="shared" si="1"/>
        <v>#REF!</v>
      </c>
      <c r="P71" s="41" t="e">
        <f t="shared" si="2"/>
        <v>#REF!</v>
      </c>
      <c r="Q71" s="41" t="e">
        <f t="shared" si="3"/>
        <v>#REF!</v>
      </c>
      <c r="R71" s="48" t="e">
        <f t="shared" si="4"/>
        <v>#REF!</v>
      </c>
    </row>
    <row r="72" spans="1:18" s="30" customFormat="1" ht="23.1" customHeight="1">
      <c r="A72" s="43">
        <v>50</v>
      </c>
      <c r="B72" s="15" t="s">
        <v>95</v>
      </c>
      <c r="C72" s="1"/>
      <c r="D72" s="5"/>
      <c r="E72" s="9"/>
      <c r="F72" s="23"/>
      <c r="G72" s="23" t="e">
        <f>#REF!*1490000*M72</f>
        <v>#REF!</v>
      </c>
      <c r="H72" s="41" t="e">
        <f>#REF!*1490000*L72</f>
        <v>#REF!</v>
      </c>
      <c r="I72" s="41" t="e">
        <f>#REF!*1490000*M72</f>
        <v>#REF!</v>
      </c>
      <c r="J72" s="23" t="e">
        <f>#REF!*1490000*L72</f>
        <v>#REF!</v>
      </c>
      <c r="K72" s="23" t="e">
        <f>#REF!*1490000*M72</f>
        <v>#REF!</v>
      </c>
      <c r="L72" s="47" t="s">
        <v>165</v>
      </c>
      <c r="M72" s="47" t="s">
        <v>166</v>
      </c>
      <c r="N72" s="41" t="e">
        <f t="shared" si="0"/>
        <v>#REF!</v>
      </c>
      <c r="O72" s="41" t="e">
        <f t="shared" si="1"/>
        <v>#REF!</v>
      </c>
      <c r="P72" s="41" t="e">
        <f t="shared" si="2"/>
        <v>#REF!</v>
      </c>
      <c r="Q72" s="41" t="e">
        <f t="shared" si="3"/>
        <v>#REF!</v>
      </c>
      <c r="R72" s="48" t="e">
        <f t="shared" si="4"/>
        <v>#REF!</v>
      </c>
    </row>
    <row r="73" spans="1:18" s="30" customFormat="1" ht="23.1" customHeight="1">
      <c r="A73" s="43">
        <v>51</v>
      </c>
      <c r="B73" s="15" t="s">
        <v>96</v>
      </c>
      <c r="C73" s="1"/>
      <c r="D73" s="5"/>
      <c r="E73" s="9"/>
      <c r="F73" s="23"/>
      <c r="G73" s="23" t="e">
        <f>#REF!*1490000*M73</f>
        <v>#REF!</v>
      </c>
      <c r="H73" s="41" t="e">
        <f>#REF!*1490000*L73</f>
        <v>#REF!</v>
      </c>
      <c r="I73" s="41" t="e">
        <f>#REF!*1490000*M73</f>
        <v>#REF!</v>
      </c>
      <c r="J73" s="23" t="e">
        <f>#REF!*1490000*L73</f>
        <v>#REF!</v>
      </c>
      <c r="K73" s="23" t="e">
        <f>#REF!*1490000*M73</f>
        <v>#REF!</v>
      </c>
      <c r="L73" s="47" t="s">
        <v>165</v>
      </c>
      <c r="M73" s="47" t="s">
        <v>166</v>
      </c>
      <c r="N73" s="41" t="e">
        <f t="shared" si="0"/>
        <v>#REF!</v>
      </c>
      <c r="O73" s="41" t="e">
        <f t="shared" si="1"/>
        <v>#REF!</v>
      </c>
      <c r="P73" s="41" t="e">
        <f t="shared" si="2"/>
        <v>#REF!</v>
      </c>
      <c r="Q73" s="41" t="e">
        <f t="shared" si="3"/>
        <v>#REF!</v>
      </c>
      <c r="R73" s="48" t="e">
        <f t="shared" si="4"/>
        <v>#REF!</v>
      </c>
    </row>
    <row r="74" spans="1:18" s="30" customFormat="1" ht="23.1" customHeight="1">
      <c r="A74" s="43">
        <v>52</v>
      </c>
      <c r="B74" s="12" t="s">
        <v>97</v>
      </c>
      <c r="C74" s="43" t="s">
        <v>158</v>
      </c>
      <c r="D74" s="5"/>
      <c r="E74" s="9"/>
      <c r="F74" s="23"/>
      <c r="G74" s="23" t="e">
        <f>#REF!*1490000*M74</f>
        <v>#REF!</v>
      </c>
      <c r="H74" s="41" t="e">
        <f>#REF!*1490000*L74</f>
        <v>#REF!</v>
      </c>
      <c r="I74" s="41" t="e">
        <f>#REF!*1490000*M74</f>
        <v>#REF!</v>
      </c>
      <c r="J74" s="23" t="e">
        <f>#REF!*1490000*L74</f>
        <v>#REF!</v>
      </c>
      <c r="K74" s="23" t="e">
        <f>#REF!*1490000*M74</f>
        <v>#REF!</v>
      </c>
      <c r="L74" s="47" t="s">
        <v>165</v>
      </c>
      <c r="M74" s="47" t="s">
        <v>166</v>
      </c>
      <c r="N74" s="41" t="e">
        <f t="shared" si="0"/>
        <v>#REF!</v>
      </c>
      <c r="O74" s="41" t="e">
        <f t="shared" si="1"/>
        <v>#REF!</v>
      </c>
      <c r="P74" s="41" t="e">
        <f t="shared" si="2"/>
        <v>#REF!</v>
      </c>
      <c r="Q74" s="41" t="e">
        <f t="shared" si="3"/>
        <v>#REF!</v>
      </c>
      <c r="R74" s="48" t="e">
        <f t="shared" si="4"/>
        <v>#REF!</v>
      </c>
    </row>
    <row r="75" spans="1:18" s="30" customFormat="1" ht="23.1" customHeight="1">
      <c r="A75" s="43">
        <v>53</v>
      </c>
      <c r="B75" s="12" t="s">
        <v>98</v>
      </c>
      <c r="C75" s="1"/>
      <c r="D75" s="5"/>
      <c r="E75" s="9"/>
      <c r="F75" s="23"/>
      <c r="G75" s="23" t="e">
        <f>#REF!*1490000*M75</f>
        <v>#REF!</v>
      </c>
      <c r="H75" s="41" t="e">
        <f>#REF!*1490000*L75</f>
        <v>#REF!</v>
      </c>
      <c r="I75" s="41" t="e">
        <f>#REF!*1490000*M75</f>
        <v>#REF!</v>
      </c>
      <c r="J75" s="23" t="e">
        <f>#REF!*1490000*L75</f>
        <v>#REF!</v>
      </c>
      <c r="K75" s="23" t="e">
        <f>#REF!*1490000*M75</f>
        <v>#REF!</v>
      </c>
      <c r="L75" s="47" t="s">
        <v>165</v>
      </c>
      <c r="M75" s="47" t="s">
        <v>166</v>
      </c>
      <c r="N75" s="41" t="e">
        <f t="shared" ref="N75:N138" si="5">F75+G75+H75+I75+J75+K75</f>
        <v>#REF!</v>
      </c>
      <c r="O75" s="41" t="e">
        <f t="shared" ref="O75:O138" si="6">N75*17.5%</f>
        <v>#REF!</v>
      </c>
      <c r="P75" s="41" t="e">
        <f t="shared" ref="P75:P138" si="7">N75*3%</f>
        <v>#REF!</v>
      </c>
      <c r="Q75" s="41" t="e">
        <f t="shared" ref="Q75:Q138" si="8">N75*2%</f>
        <v>#REF!</v>
      </c>
      <c r="R75" s="48" t="e">
        <f t="shared" ref="R75:R138" si="9">N75*1%</f>
        <v>#REF!</v>
      </c>
    </row>
    <row r="76" spans="1:18" s="30" customFormat="1" ht="23.1" customHeight="1">
      <c r="A76" s="43"/>
      <c r="B76" s="13" t="s">
        <v>99</v>
      </c>
      <c r="C76" s="1"/>
      <c r="D76" s="5"/>
      <c r="E76" s="9"/>
      <c r="F76" s="23"/>
      <c r="G76" s="23" t="e">
        <f>#REF!*1490000*M76</f>
        <v>#REF!</v>
      </c>
      <c r="H76" s="41" t="e">
        <f>#REF!*1490000*L76</f>
        <v>#REF!</v>
      </c>
      <c r="I76" s="41" t="e">
        <f>#REF!*1490000*M76</f>
        <v>#REF!</v>
      </c>
      <c r="J76" s="23" t="e">
        <f>#REF!*1490000*L76</f>
        <v>#REF!</v>
      </c>
      <c r="K76" s="23" t="e">
        <f>#REF!*1490000*M76</f>
        <v>#REF!</v>
      </c>
      <c r="L76" s="47" t="s">
        <v>165</v>
      </c>
      <c r="M76" s="47" t="s">
        <v>166</v>
      </c>
      <c r="N76" s="41" t="e">
        <f t="shared" si="5"/>
        <v>#REF!</v>
      </c>
      <c r="O76" s="41" t="e">
        <f t="shared" si="6"/>
        <v>#REF!</v>
      </c>
      <c r="P76" s="41" t="e">
        <f t="shared" si="7"/>
        <v>#REF!</v>
      </c>
      <c r="Q76" s="41" t="e">
        <f t="shared" si="8"/>
        <v>#REF!</v>
      </c>
      <c r="R76" s="48" t="e">
        <f t="shared" si="9"/>
        <v>#REF!</v>
      </c>
    </row>
    <row r="77" spans="1:18" s="79" customFormat="1" ht="23.1" customHeight="1">
      <c r="A77" s="76">
        <v>54</v>
      </c>
      <c r="B77" s="82" t="s">
        <v>100</v>
      </c>
      <c r="C77" s="76" t="s">
        <v>158</v>
      </c>
      <c r="D77" s="83"/>
      <c r="E77" s="84"/>
      <c r="F77" s="23"/>
      <c r="G77" s="23" t="e">
        <f>#REF!*1490000*M77</f>
        <v>#REF!</v>
      </c>
      <c r="H77" s="41" t="e">
        <f>#REF!*1490000*L77</f>
        <v>#REF!</v>
      </c>
      <c r="I77" s="41" t="e">
        <f>#REF!*1490000*M77</f>
        <v>#REF!</v>
      </c>
      <c r="J77" s="23" t="e">
        <f>#REF!*1490000*L77</f>
        <v>#REF!</v>
      </c>
      <c r="K77" s="23" t="e">
        <f>#REF!*1490000*M77</f>
        <v>#REF!</v>
      </c>
      <c r="L77" s="77" t="s">
        <v>165</v>
      </c>
      <c r="M77" s="77" t="s">
        <v>166</v>
      </c>
      <c r="N77" s="23" t="e">
        <f t="shared" si="5"/>
        <v>#REF!</v>
      </c>
      <c r="O77" s="23" t="e">
        <f t="shared" si="6"/>
        <v>#REF!</v>
      </c>
      <c r="P77" s="23" t="e">
        <f t="shared" si="7"/>
        <v>#REF!</v>
      </c>
      <c r="Q77" s="23" t="e">
        <f t="shared" si="8"/>
        <v>#REF!</v>
      </c>
      <c r="R77" s="78" t="e">
        <f t="shared" si="9"/>
        <v>#REF!</v>
      </c>
    </row>
    <row r="78" spans="1:18" s="30" customFormat="1" ht="23.1" customHeight="1">
      <c r="A78" s="43">
        <v>55</v>
      </c>
      <c r="B78" s="14" t="s">
        <v>101</v>
      </c>
      <c r="C78" s="1"/>
      <c r="D78" s="5"/>
      <c r="E78" s="9"/>
      <c r="F78" s="23"/>
      <c r="G78" s="23" t="e">
        <f>#REF!*1490000*M78</f>
        <v>#REF!</v>
      </c>
      <c r="H78" s="41" t="e">
        <f>#REF!*1490000*L78</f>
        <v>#REF!</v>
      </c>
      <c r="I78" s="41" t="e">
        <f>#REF!*1490000*M78</f>
        <v>#REF!</v>
      </c>
      <c r="J78" s="23" t="e">
        <f>#REF!*1490000*L78</f>
        <v>#REF!</v>
      </c>
      <c r="K78" s="23" t="e">
        <f>#REF!*1490000*M78</f>
        <v>#REF!</v>
      </c>
      <c r="L78" s="47" t="s">
        <v>165</v>
      </c>
      <c r="M78" s="47" t="s">
        <v>166</v>
      </c>
      <c r="N78" s="41" t="e">
        <f t="shared" si="5"/>
        <v>#REF!</v>
      </c>
      <c r="O78" s="41" t="e">
        <f t="shared" si="6"/>
        <v>#REF!</v>
      </c>
      <c r="P78" s="41" t="e">
        <f t="shared" si="7"/>
        <v>#REF!</v>
      </c>
      <c r="Q78" s="41" t="e">
        <f t="shared" si="8"/>
        <v>#REF!</v>
      </c>
      <c r="R78" s="48" t="e">
        <f t="shared" si="9"/>
        <v>#REF!</v>
      </c>
    </row>
    <row r="79" spans="1:18" s="30" customFormat="1" ht="23.1" customHeight="1">
      <c r="A79" s="43">
        <v>56</v>
      </c>
      <c r="B79" s="12" t="s">
        <v>102</v>
      </c>
      <c r="C79" s="1"/>
      <c r="D79" s="5"/>
      <c r="E79" s="9"/>
      <c r="F79" s="23"/>
      <c r="G79" s="23" t="e">
        <f>#REF!*1490000*M79</f>
        <v>#REF!</v>
      </c>
      <c r="H79" s="41" t="e">
        <f>#REF!*1490000*L79</f>
        <v>#REF!</v>
      </c>
      <c r="I79" s="41" t="e">
        <f>#REF!*1490000*M79</f>
        <v>#REF!</v>
      </c>
      <c r="J79" s="23" t="e">
        <f>#REF!*1490000*L79</f>
        <v>#REF!</v>
      </c>
      <c r="K79" s="23" t="e">
        <f>#REF!*1490000*M79</f>
        <v>#REF!</v>
      </c>
      <c r="L79" s="47" t="s">
        <v>165</v>
      </c>
      <c r="M79" s="47" t="s">
        <v>166</v>
      </c>
      <c r="N79" s="41" t="e">
        <f t="shared" si="5"/>
        <v>#REF!</v>
      </c>
      <c r="O79" s="41" t="e">
        <f t="shared" si="6"/>
        <v>#REF!</v>
      </c>
      <c r="P79" s="41" t="e">
        <f t="shared" si="7"/>
        <v>#REF!</v>
      </c>
      <c r="Q79" s="41" t="e">
        <f t="shared" si="8"/>
        <v>#REF!</v>
      </c>
      <c r="R79" s="48" t="e">
        <f t="shared" si="9"/>
        <v>#REF!</v>
      </c>
    </row>
    <row r="80" spans="1:18" s="30" customFormat="1" ht="23.1" customHeight="1">
      <c r="A80" s="43">
        <v>57</v>
      </c>
      <c r="B80" s="12" t="s">
        <v>103</v>
      </c>
      <c r="C80" s="1"/>
      <c r="D80" s="5"/>
      <c r="E80" s="9"/>
      <c r="F80" s="23"/>
      <c r="G80" s="23" t="e">
        <f>#REF!*1490000*M80</f>
        <v>#REF!</v>
      </c>
      <c r="H80" s="41" t="e">
        <f>#REF!*1490000*L80</f>
        <v>#REF!</v>
      </c>
      <c r="I80" s="41" t="e">
        <f>#REF!*1490000*M80</f>
        <v>#REF!</v>
      </c>
      <c r="J80" s="23" t="e">
        <f>#REF!*1490000*L80</f>
        <v>#REF!</v>
      </c>
      <c r="K80" s="23" t="e">
        <f>#REF!*1490000*M80</f>
        <v>#REF!</v>
      </c>
      <c r="L80" s="47" t="s">
        <v>165</v>
      </c>
      <c r="M80" s="47" t="s">
        <v>166</v>
      </c>
      <c r="N80" s="41" t="e">
        <f t="shared" si="5"/>
        <v>#REF!</v>
      </c>
      <c r="O80" s="41" t="e">
        <f t="shared" si="6"/>
        <v>#REF!</v>
      </c>
      <c r="P80" s="41" t="e">
        <f t="shared" si="7"/>
        <v>#REF!</v>
      </c>
      <c r="Q80" s="41" t="e">
        <f t="shared" si="8"/>
        <v>#REF!</v>
      </c>
      <c r="R80" s="48" t="e">
        <f t="shared" si="9"/>
        <v>#REF!</v>
      </c>
    </row>
    <row r="81" spans="1:18" s="30" customFormat="1" ht="23.1" customHeight="1">
      <c r="A81" s="43"/>
      <c r="B81" s="13" t="s">
        <v>104</v>
      </c>
      <c r="C81" s="1"/>
      <c r="D81" s="5"/>
      <c r="E81" s="9"/>
      <c r="F81" s="23"/>
      <c r="G81" s="23" t="e">
        <f>#REF!*1490000*M81</f>
        <v>#REF!</v>
      </c>
      <c r="H81" s="41" t="e">
        <f>#REF!*1490000*L81</f>
        <v>#REF!</v>
      </c>
      <c r="I81" s="41" t="e">
        <f>#REF!*1490000*M81</f>
        <v>#REF!</v>
      </c>
      <c r="J81" s="23" t="e">
        <f>#REF!*1490000*L81</f>
        <v>#REF!</v>
      </c>
      <c r="K81" s="23" t="e">
        <f>#REF!*1490000*M81</f>
        <v>#REF!</v>
      </c>
      <c r="L81" s="47" t="s">
        <v>165</v>
      </c>
      <c r="M81" s="47" t="s">
        <v>166</v>
      </c>
      <c r="N81" s="41" t="e">
        <f t="shared" si="5"/>
        <v>#REF!</v>
      </c>
      <c r="O81" s="41" t="e">
        <f t="shared" si="6"/>
        <v>#REF!</v>
      </c>
      <c r="P81" s="41" t="e">
        <f t="shared" si="7"/>
        <v>#REF!</v>
      </c>
      <c r="Q81" s="41" t="e">
        <f t="shared" si="8"/>
        <v>#REF!</v>
      </c>
      <c r="R81" s="48" t="e">
        <f t="shared" si="9"/>
        <v>#REF!</v>
      </c>
    </row>
    <row r="82" spans="1:18" s="79" customFormat="1" ht="23.1" customHeight="1">
      <c r="A82" s="76">
        <v>58</v>
      </c>
      <c r="B82" s="17" t="s">
        <v>105</v>
      </c>
      <c r="C82" s="81"/>
      <c r="D82" s="83"/>
      <c r="E82" s="84"/>
      <c r="F82" s="23"/>
      <c r="G82" s="23" t="e">
        <f>#REF!*1490000*M82</f>
        <v>#REF!</v>
      </c>
      <c r="H82" s="41" t="e">
        <f>#REF!*1490000*L82</f>
        <v>#REF!</v>
      </c>
      <c r="I82" s="41" t="e">
        <f>#REF!*1490000*M82</f>
        <v>#REF!</v>
      </c>
      <c r="J82" s="23" t="e">
        <f>#REF!*1490000*L82</f>
        <v>#REF!</v>
      </c>
      <c r="K82" s="23" t="e">
        <f>#REF!*1490000*M82</f>
        <v>#REF!</v>
      </c>
      <c r="L82" s="77" t="s">
        <v>165</v>
      </c>
      <c r="M82" s="77" t="s">
        <v>166</v>
      </c>
      <c r="N82" s="23" t="e">
        <f t="shared" si="5"/>
        <v>#REF!</v>
      </c>
      <c r="O82" s="23" t="e">
        <f t="shared" si="6"/>
        <v>#REF!</v>
      </c>
      <c r="P82" s="23" t="e">
        <f t="shared" si="7"/>
        <v>#REF!</v>
      </c>
      <c r="Q82" s="23" t="e">
        <f t="shared" si="8"/>
        <v>#REF!</v>
      </c>
      <c r="R82" s="78" t="e">
        <f t="shared" si="9"/>
        <v>#REF!</v>
      </c>
    </row>
    <row r="83" spans="1:18" s="30" customFormat="1" ht="23.1" customHeight="1">
      <c r="A83" s="43">
        <v>59</v>
      </c>
      <c r="B83" s="14" t="s">
        <v>106</v>
      </c>
      <c r="C83" s="1"/>
      <c r="D83" s="5"/>
      <c r="E83" s="9"/>
      <c r="F83" s="23"/>
      <c r="G83" s="23" t="e">
        <f>#REF!*1490000*M83</f>
        <v>#REF!</v>
      </c>
      <c r="H83" s="41" t="e">
        <f>#REF!*1490000*L83</f>
        <v>#REF!</v>
      </c>
      <c r="I83" s="41" t="e">
        <f>#REF!*1490000*M83</f>
        <v>#REF!</v>
      </c>
      <c r="J83" s="23" t="e">
        <f>#REF!*1490000*L83</f>
        <v>#REF!</v>
      </c>
      <c r="K83" s="23" t="e">
        <f>#REF!*1490000*M83</f>
        <v>#REF!</v>
      </c>
      <c r="L83" s="47" t="s">
        <v>165</v>
      </c>
      <c r="M83" s="47" t="s">
        <v>166</v>
      </c>
      <c r="N83" s="41" t="e">
        <f t="shared" si="5"/>
        <v>#REF!</v>
      </c>
      <c r="O83" s="41" t="e">
        <f t="shared" si="6"/>
        <v>#REF!</v>
      </c>
      <c r="P83" s="41" t="e">
        <f t="shared" si="7"/>
        <v>#REF!</v>
      </c>
      <c r="Q83" s="41" t="e">
        <f t="shared" si="8"/>
        <v>#REF!</v>
      </c>
      <c r="R83" s="48" t="e">
        <f t="shared" si="9"/>
        <v>#REF!</v>
      </c>
    </row>
    <row r="84" spans="1:18" s="30" customFormat="1" ht="23.1" customHeight="1">
      <c r="A84" s="43">
        <v>60</v>
      </c>
      <c r="B84" s="12" t="s">
        <v>107</v>
      </c>
      <c r="C84" s="43" t="s">
        <v>158</v>
      </c>
      <c r="D84" s="5"/>
      <c r="E84" s="9"/>
      <c r="F84" s="23"/>
      <c r="G84" s="23" t="e">
        <f>#REF!*1490000*M84</f>
        <v>#REF!</v>
      </c>
      <c r="H84" s="41" t="e">
        <f>#REF!*1490000*L84</f>
        <v>#REF!</v>
      </c>
      <c r="I84" s="41" t="e">
        <f>#REF!*1490000*M84</f>
        <v>#REF!</v>
      </c>
      <c r="J84" s="23" t="e">
        <f>#REF!*1490000*L84</f>
        <v>#REF!</v>
      </c>
      <c r="K84" s="23" t="e">
        <f>#REF!*1490000*M84</f>
        <v>#REF!</v>
      </c>
      <c r="L84" s="47" t="s">
        <v>165</v>
      </c>
      <c r="M84" s="47" t="s">
        <v>166</v>
      </c>
      <c r="N84" s="41" t="e">
        <f t="shared" si="5"/>
        <v>#REF!</v>
      </c>
      <c r="O84" s="41" t="e">
        <f t="shared" si="6"/>
        <v>#REF!</v>
      </c>
      <c r="P84" s="41" t="e">
        <f t="shared" si="7"/>
        <v>#REF!</v>
      </c>
      <c r="Q84" s="41" t="e">
        <f t="shared" si="8"/>
        <v>#REF!</v>
      </c>
      <c r="R84" s="48" t="e">
        <f t="shared" si="9"/>
        <v>#REF!</v>
      </c>
    </row>
    <row r="85" spans="1:18" s="30" customFormat="1" ht="23.1" customHeight="1">
      <c r="A85" s="43">
        <v>61</v>
      </c>
      <c r="B85" s="14" t="s">
        <v>108</v>
      </c>
      <c r="C85" s="1"/>
      <c r="D85" s="5"/>
      <c r="E85" s="9"/>
      <c r="F85" s="23"/>
      <c r="G85" s="23" t="e">
        <f>#REF!*1490000*M85</f>
        <v>#REF!</v>
      </c>
      <c r="H85" s="41" t="e">
        <f>#REF!*1490000*L85</f>
        <v>#REF!</v>
      </c>
      <c r="I85" s="41" t="e">
        <f>#REF!*1490000*M85</f>
        <v>#REF!</v>
      </c>
      <c r="J85" s="23" t="e">
        <f>#REF!*1490000*L85</f>
        <v>#REF!</v>
      </c>
      <c r="K85" s="23" t="e">
        <f>#REF!*1490000*M85</f>
        <v>#REF!</v>
      </c>
      <c r="L85" s="47" t="s">
        <v>165</v>
      </c>
      <c r="M85" s="47" t="s">
        <v>166</v>
      </c>
      <c r="N85" s="41" t="e">
        <f t="shared" si="5"/>
        <v>#REF!</v>
      </c>
      <c r="O85" s="41" t="e">
        <f t="shared" si="6"/>
        <v>#REF!</v>
      </c>
      <c r="P85" s="41" t="e">
        <f t="shared" si="7"/>
        <v>#REF!</v>
      </c>
      <c r="Q85" s="41" t="e">
        <f t="shared" si="8"/>
        <v>#REF!</v>
      </c>
      <c r="R85" s="48" t="e">
        <f t="shared" si="9"/>
        <v>#REF!</v>
      </c>
    </row>
    <row r="86" spans="1:18" s="30" customFormat="1" ht="23.1" customHeight="1">
      <c r="A86" s="43"/>
      <c r="B86" s="13" t="s">
        <v>109</v>
      </c>
      <c r="C86" s="1"/>
      <c r="D86" s="5"/>
      <c r="E86" s="9"/>
      <c r="F86" s="23"/>
      <c r="G86" s="23" t="e">
        <f>#REF!*1490000*M86</f>
        <v>#REF!</v>
      </c>
      <c r="H86" s="41" t="e">
        <f>#REF!*1490000*L86</f>
        <v>#REF!</v>
      </c>
      <c r="I86" s="41" t="e">
        <f>#REF!*1490000*M86</f>
        <v>#REF!</v>
      </c>
      <c r="J86" s="23" t="e">
        <f>#REF!*1490000*L86</f>
        <v>#REF!</v>
      </c>
      <c r="K86" s="23" t="e">
        <f>#REF!*1490000*M86</f>
        <v>#REF!</v>
      </c>
      <c r="L86" s="47" t="s">
        <v>165</v>
      </c>
      <c r="M86" s="47" t="s">
        <v>166</v>
      </c>
      <c r="N86" s="41" t="e">
        <f t="shared" si="5"/>
        <v>#REF!</v>
      </c>
      <c r="O86" s="41" t="e">
        <f t="shared" si="6"/>
        <v>#REF!</v>
      </c>
      <c r="P86" s="41" t="e">
        <f t="shared" si="7"/>
        <v>#REF!</v>
      </c>
      <c r="Q86" s="41" t="e">
        <f t="shared" si="8"/>
        <v>#REF!</v>
      </c>
      <c r="R86" s="48" t="e">
        <f t="shared" si="9"/>
        <v>#REF!</v>
      </c>
    </row>
    <row r="87" spans="1:18" s="30" customFormat="1" ht="23.1" customHeight="1">
      <c r="A87" s="43">
        <v>62</v>
      </c>
      <c r="B87" s="12" t="s">
        <v>110</v>
      </c>
      <c r="C87" s="1"/>
      <c r="D87" s="5"/>
      <c r="E87" s="9"/>
      <c r="F87" s="23"/>
      <c r="G87" s="23" t="e">
        <f>#REF!*1490000*M87</f>
        <v>#REF!</v>
      </c>
      <c r="H87" s="41" t="e">
        <f>#REF!*1490000*L87</f>
        <v>#REF!</v>
      </c>
      <c r="I87" s="41" t="e">
        <f>#REF!*1490000*M87</f>
        <v>#REF!</v>
      </c>
      <c r="J87" s="23" t="e">
        <f>#REF!*1490000*L87</f>
        <v>#REF!</v>
      </c>
      <c r="K87" s="23" t="e">
        <f>#REF!*1490000*M87</f>
        <v>#REF!</v>
      </c>
      <c r="L87" s="47" t="s">
        <v>165</v>
      </c>
      <c r="M87" s="47" t="s">
        <v>166</v>
      </c>
      <c r="N87" s="41" t="e">
        <f t="shared" si="5"/>
        <v>#REF!</v>
      </c>
      <c r="O87" s="41" t="e">
        <f t="shared" si="6"/>
        <v>#REF!</v>
      </c>
      <c r="P87" s="41" t="e">
        <f t="shared" si="7"/>
        <v>#REF!</v>
      </c>
      <c r="Q87" s="41" t="e">
        <f t="shared" si="8"/>
        <v>#REF!</v>
      </c>
      <c r="R87" s="48" t="e">
        <f t="shared" si="9"/>
        <v>#REF!</v>
      </c>
    </row>
    <row r="88" spans="1:18" s="30" customFormat="1" ht="23.1" customHeight="1">
      <c r="A88" s="43">
        <v>63</v>
      </c>
      <c r="B88" s="12" t="s">
        <v>110</v>
      </c>
      <c r="C88" s="1"/>
      <c r="D88" s="5"/>
      <c r="E88" s="9"/>
      <c r="F88" s="23"/>
      <c r="G88" s="23" t="e">
        <f>#REF!*1490000*M88</f>
        <v>#REF!</v>
      </c>
      <c r="H88" s="41" t="e">
        <f>#REF!*1490000*L88</f>
        <v>#REF!</v>
      </c>
      <c r="I88" s="41" t="e">
        <f>#REF!*1490000*M88</f>
        <v>#REF!</v>
      </c>
      <c r="J88" s="23" t="e">
        <f>#REF!*1490000*L88</f>
        <v>#REF!</v>
      </c>
      <c r="K88" s="23" t="e">
        <f>#REF!*1490000*M88</f>
        <v>#REF!</v>
      </c>
      <c r="L88" s="47" t="s">
        <v>165</v>
      </c>
      <c r="M88" s="47" t="s">
        <v>166</v>
      </c>
      <c r="N88" s="41" t="e">
        <f t="shared" si="5"/>
        <v>#REF!</v>
      </c>
      <c r="O88" s="41" t="e">
        <f t="shared" si="6"/>
        <v>#REF!</v>
      </c>
      <c r="P88" s="41" t="e">
        <f t="shared" si="7"/>
        <v>#REF!</v>
      </c>
      <c r="Q88" s="41" t="e">
        <f t="shared" si="8"/>
        <v>#REF!</v>
      </c>
      <c r="R88" s="48" t="e">
        <f t="shared" si="9"/>
        <v>#REF!</v>
      </c>
    </row>
    <row r="89" spans="1:18" s="30" customFormat="1" ht="23.1" customHeight="1">
      <c r="A89" s="43">
        <v>64</v>
      </c>
      <c r="B89" s="12" t="s">
        <v>111</v>
      </c>
      <c r="C89" s="1"/>
      <c r="D89" s="5"/>
      <c r="E89" s="9"/>
      <c r="F89" s="23"/>
      <c r="G89" s="23" t="e">
        <f>#REF!*1490000*M89</f>
        <v>#REF!</v>
      </c>
      <c r="H89" s="41" t="e">
        <f>#REF!*1490000*L89</f>
        <v>#REF!</v>
      </c>
      <c r="I89" s="41" t="e">
        <f>#REF!*1490000*M89</f>
        <v>#REF!</v>
      </c>
      <c r="J89" s="23" t="e">
        <f>#REF!*1490000*L89</f>
        <v>#REF!</v>
      </c>
      <c r="K89" s="23" t="e">
        <f>#REF!*1490000*M89</f>
        <v>#REF!</v>
      </c>
      <c r="L89" s="47" t="s">
        <v>165</v>
      </c>
      <c r="M89" s="47" t="s">
        <v>166</v>
      </c>
      <c r="N89" s="41" t="e">
        <f t="shared" si="5"/>
        <v>#REF!</v>
      </c>
      <c r="O89" s="41" t="e">
        <f t="shared" si="6"/>
        <v>#REF!</v>
      </c>
      <c r="P89" s="41" t="e">
        <f t="shared" si="7"/>
        <v>#REF!</v>
      </c>
      <c r="Q89" s="41" t="e">
        <f t="shared" si="8"/>
        <v>#REF!</v>
      </c>
      <c r="R89" s="48" t="e">
        <f t="shared" si="9"/>
        <v>#REF!</v>
      </c>
    </row>
    <row r="90" spans="1:18" s="30" customFormat="1" ht="23.1" customHeight="1">
      <c r="A90" s="43">
        <v>65</v>
      </c>
      <c r="B90" s="12" t="s">
        <v>112</v>
      </c>
      <c r="C90" s="1"/>
      <c r="D90" s="5"/>
      <c r="E90" s="9"/>
      <c r="F90" s="23"/>
      <c r="G90" s="23" t="e">
        <f>#REF!*1490000*M90</f>
        <v>#REF!</v>
      </c>
      <c r="H90" s="41" t="e">
        <f>#REF!*1490000*L90</f>
        <v>#REF!</v>
      </c>
      <c r="I90" s="41" t="e">
        <f>#REF!*1490000*M90</f>
        <v>#REF!</v>
      </c>
      <c r="J90" s="23" t="e">
        <f>#REF!*1490000*L90</f>
        <v>#REF!</v>
      </c>
      <c r="K90" s="23" t="e">
        <f>#REF!*1490000*M90</f>
        <v>#REF!</v>
      </c>
      <c r="L90" s="47" t="s">
        <v>165</v>
      </c>
      <c r="M90" s="47" t="s">
        <v>166</v>
      </c>
      <c r="N90" s="41" t="e">
        <f t="shared" si="5"/>
        <v>#REF!</v>
      </c>
      <c r="O90" s="41" t="e">
        <f t="shared" si="6"/>
        <v>#REF!</v>
      </c>
      <c r="P90" s="41" t="e">
        <f t="shared" si="7"/>
        <v>#REF!</v>
      </c>
      <c r="Q90" s="41" t="e">
        <f t="shared" si="8"/>
        <v>#REF!</v>
      </c>
      <c r="R90" s="48" t="e">
        <f t="shared" si="9"/>
        <v>#REF!</v>
      </c>
    </row>
    <row r="91" spans="1:18" s="30" customFormat="1" ht="23.1" customHeight="1">
      <c r="A91" s="43">
        <v>66</v>
      </c>
      <c r="B91" s="12" t="s">
        <v>113</v>
      </c>
      <c r="C91" s="43" t="s">
        <v>158</v>
      </c>
      <c r="D91" s="5"/>
      <c r="E91" s="9"/>
      <c r="F91" s="23"/>
      <c r="G91" s="23" t="e">
        <f>#REF!*1490000*M91</f>
        <v>#REF!</v>
      </c>
      <c r="H91" s="41" t="e">
        <f>#REF!*1490000*L91</f>
        <v>#REF!</v>
      </c>
      <c r="I91" s="41" t="e">
        <f>#REF!*1490000*M91</f>
        <v>#REF!</v>
      </c>
      <c r="J91" s="23" t="e">
        <f>#REF!*1490000*L91</f>
        <v>#REF!</v>
      </c>
      <c r="K91" s="23" t="e">
        <f>#REF!*1490000*M91</f>
        <v>#REF!</v>
      </c>
      <c r="L91" s="47" t="s">
        <v>165</v>
      </c>
      <c r="M91" s="47" t="s">
        <v>166</v>
      </c>
      <c r="N91" s="41" t="e">
        <f t="shared" si="5"/>
        <v>#REF!</v>
      </c>
      <c r="O91" s="41" t="e">
        <f t="shared" si="6"/>
        <v>#REF!</v>
      </c>
      <c r="P91" s="41" t="e">
        <f t="shared" si="7"/>
        <v>#REF!</v>
      </c>
      <c r="Q91" s="41" t="e">
        <f t="shared" si="8"/>
        <v>#REF!</v>
      </c>
      <c r="R91" s="48" t="e">
        <f t="shared" si="9"/>
        <v>#REF!</v>
      </c>
    </row>
    <row r="92" spans="1:18" s="30" customFormat="1" ht="23.1" customHeight="1">
      <c r="A92" s="43"/>
      <c r="B92" s="13" t="s">
        <v>114</v>
      </c>
      <c r="C92" s="1"/>
      <c r="D92" s="5"/>
      <c r="E92" s="9"/>
      <c r="F92" s="23"/>
      <c r="G92" s="23" t="e">
        <f>#REF!*1490000*M92</f>
        <v>#REF!</v>
      </c>
      <c r="H92" s="41" t="e">
        <f>#REF!*1490000*L92</f>
        <v>#REF!</v>
      </c>
      <c r="I92" s="41" t="e">
        <f>#REF!*1490000*M92</f>
        <v>#REF!</v>
      </c>
      <c r="J92" s="23" t="e">
        <f>#REF!*1490000*L92</f>
        <v>#REF!</v>
      </c>
      <c r="K92" s="23" t="e">
        <f>#REF!*1490000*M92</f>
        <v>#REF!</v>
      </c>
      <c r="L92" s="47" t="s">
        <v>165</v>
      </c>
      <c r="M92" s="47" t="s">
        <v>166</v>
      </c>
      <c r="N92" s="41" t="e">
        <f t="shared" si="5"/>
        <v>#REF!</v>
      </c>
      <c r="O92" s="41" t="e">
        <f t="shared" si="6"/>
        <v>#REF!</v>
      </c>
      <c r="P92" s="41" t="e">
        <f t="shared" si="7"/>
        <v>#REF!</v>
      </c>
      <c r="Q92" s="41" t="e">
        <f t="shared" si="8"/>
        <v>#REF!</v>
      </c>
      <c r="R92" s="48" t="e">
        <f t="shared" si="9"/>
        <v>#REF!</v>
      </c>
    </row>
    <row r="93" spans="1:18" s="30" customFormat="1" ht="23.1" customHeight="1">
      <c r="A93" s="43">
        <v>67</v>
      </c>
      <c r="B93" s="12" t="s">
        <v>115</v>
      </c>
      <c r="C93" s="43" t="s">
        <v>158</v>
      </c>
      <c r="D93" s="5"/>
      <c r="E93" s="9"/>
      <c r="F93" s="23"/>
      <c r="G93" s="23" t="e">
        <f>#REF!*1490000*M93</f>
        <v>#REF!</v>
      </c>
      <c r="H93" s="41" t="e">
        <f>#REF!*1490000*L93</f>
        <v>#REF!</v>
      </c>
      <c r="I93" s="41" t="e">
        <f>#REF!*1490000*M93</f>
        <v>#REF!</v>
      </c>
      <c r="J93" s="23" t="e">
        <f>#REF!*1490000*L93</f>
        <v>#REF!</v>
      </c>
      <c r="K93" s="23" t="e">
        <f>#REF!*1490000*M93</f>
        <v>#REF!</v>
      </c>
      <c r="L93" s="47" t="s">
        <v>165</v>
      </c>
      <c r="M93" s="47" t="s">
        <v>166</v>
      </c>
      <c r="N93" s="41" t="e">
        <f t="shared" si="5"/>
        <v>#REF!</v>
      </c>
      <c r="O93" s="41" t="e">
        <f t="shared" si="6"/>
        <v>#REF!</v>
      </c>
      <c r="P93" s="41" t="e">
        <f t="shared" si="7"/>
        <v>#REF!</v>
      </c>
      <c r="Q93" s="41" t="e">
        <f t="shared" si="8"/>
        <v>#REF!</v>
      </c>
      <c r="R93" s="48" t="e">
        <f t="shared" si="9"/>
        <v>#REF!</v>
      </c>
    </row>
    <row r="94" spans="1:18" s="30" customFormat="1" ht="23.1" customHeight="1">
      <c r="A94" s="43">
        <v>68</v>
      </c>
      <c r="B94" s="12" t="s">
        <v>91</v>
      </c>
      <c r="C94" s="1"/>
      <c r="D94" s="5"/>
      <c r="E94" s="9"/>
      <c r="F94" s="23"/>
      <c r="G94" s="23" t="e">
        <f>#REF!*1490000*M94</f>
        <v>#REF!</v>
      </c>
      <c r="H94" s="41" t="e">
        <f>#REF!*1490000*L94</f>
        <v>#REF!</v>
      </c>
      <c r="I94" s="41" t="e">
        <f>#REF!*1490000*M94</f>
        <v>#REF!</v>
      </c>
      <c r="J94" s="23" t="e">
        <f>#REF!*1490000*L94</f>
        <v>#REF!</v>
      </c>
      <c r="K94" s="23" t="e">
        <f>#REF!*1490000*M94</f>
        <v>#REF!</v>
      </c>
      <c r="L94" s="47" t="s">
        <v>165</v>
      </c>
      <c r="M94" s="47" t="s">
        <v>166</v>
      </c>
      <c r="N94" s="41" t="e">
        <f t="shared" si="5"/>
        <v>#REF!</v>
      </c>
      <c r="O94" s="41" t="e">
        <f t="shared" si="6"/>
        <v>#REF!</v>
      </c>
      <c r="P94" s="41" t="e">
        <f t="shared" si="7"/>
        <v>#REF!</v>
      </c>
      <c r="Q94" s="41" t="e">
        <f t="shared" si="8"/>
        <v>#REF!</v>
      </c>
      <c r="R94" s="48" t="e">
        <f t="shared" si="9"/>
        <v>#REF!</v>
      </c>
    </row>
    <row r="95" spans="1:18" s="30" customFormat="1" ht="23.1" customHeight="1">
      <c r="A95" s="43">
        <v>69</v>
      </c>
      <c r="B95" s="12" t="s">
        <v>116</v>
      </c>
      <c r="C95" s="1"/>
      <c r="D95" s="5"/>
      <c r="E95" s="9"/>
      <c r="F95" s="23"/>
      <c r="G95" s="23" t="e">
        <f>#REF!*1490000*M95</f>
        <v>#REF!</v>
      </c>
      <c r="H95" s="41" t="e">
        <f>#REF!*1490000*L95</f>
        <v>#REF!</v>
      </c>
      <c r="I95" s="41" t="e">
        <f>#REF!*1490000*M95</f>
        <v>#REF!</v>
      </c>
      <c r="J95" s="23" t="e">
        <f>#REF!*1490000*L95</f>
        <v>#REF!</v>
      </c>
      <c r="K95" s="23" t="e">
        <f>#REF!*1490000*M95</f>
        <v>#REF!</v>
      </c>
      <c r="L95" s="47" t="s">
        <v>165</v>
      </c>
      <c r="M95" s="47" t="s">
        <v>166</v>
      </c>
      <c r="N95" s="41" t="e">
        <f t="shared" si="5"/>
        <v>#REF!</v>
      </c>
      <c r="O95" s="41" t="e">
        <f t="shared" si="6"/>
        <v>#REF!</v>
      </c>
      <c r="P95" s="41" t="e">
        <f t="shared" si="7"/>
        <v>#REF!</v>
      </c>
      <c r="Q95" s="41" t="e">
        <f t="shared" si="8"/>
        <v>#REF!</v>
      </c>
      <c r="R95" s="48" t="e">
        <f t="shared" si="9"/>
        <v>#REF!</v>
      </c>
    </row>
    <row r="96" spans="1:18" s="30" customFormat="1" ht="23.1" customHeight="1">
      <c r="A96" s="43">
        <v>70</v>
      </c>
      <c r="B96" s="12" t="s">
        <v>117</v>
      </c>
      <c r="C96" s="1"/>
      <c r="D96" s="5"/>
      <c r="E96" s="9"/>
      <c r="F96" s="23"/>
      <c r="G96" s="23" t="e">
        <f>#REF!*1490000*M96</f>
        <v>#REF!</v>
      </c>
      <c r="H96" s="41" t="e">
        <f>#REF!*1490000*L96</f>
        <v>#REF!</v>
      </c>
      <c r="I96" s="41" t="e">
        <f>#REF!*1490000*M96</f>
        <v>#REF!</v>
      </c>
      <c r="J96" s="23" t="e">
        <f>#REF!*1490000*L96</f>
        <v>#REF!</v>
      </c>
      <c r="K96" s="23" t="e">
        <f>#REF!*1490000*M96</f>
        <v>#REF!</v>
      </c>
      <c r="L96" s="47" t="s">
        <v>165</v>
      </c>
      <c r="M96" s="47" t="s">
        <v>166</v>
      </c>
      <c r="N96" s="41" t="e">
        <f t="shared" si="5"/>
        <v>#REF!</v>
      </c>
      <c r="O96" s="41" t="e">
        <f t="shared" si="6"/>
        <v>#REF!</v>
      </c>
      <c r="P96" s="41" t="e">
        <f t="shared" si="7"/>
        <v>#REF!</v>
      </c>
      <c r="Q96" s="41" t="e">
        <f t="shared" si="8"/>
        <v>#REF!</v>
      </c>
      <c r="R96" s="48" t="e">
        <f t="shared" si="9"/>
        <v>#REF!</v>
      </c>
    </row>
    <row r="97" spans="1:18" s="30" customFormat="1" ht="23.1" customHeight="1">
      <c r="A97" s="43"/>
      <c r="B97" s="13" t="s">
        <v>118</v>
      </c>
      <c r="C97" s="1"/>
      <c r="D97" s="5"/>
      <c r="E97" s="9"/>
      <c r="F97" s="23"/>
      <c r="G97" s="23" t="e">
        <f>#REF!*1490000*M97</f>
        <v>#REF!</v>
      </c>
      <c r="H97" s="41" t="e">
        <f>#REF!*1490000*L97</f>
        <v>#REF!</v>
      </c>
      <c r="I97" s="41" t="e">
        <f>#REF!*1490000*M97</f>
        <v>#REF!</v>
      </c>
      <c r="J97" s="23" t="e">
        <f>#REF!*1490000*L97</f>
        <v>#REF!</v>
      </c>
      <c r="K97" s="23" t="e">
        <f>#REF!*1490000*M97</f>
        <v>#REF!</v>
      </c>
      <c r="L97" s="47" t="s">
        <v>165</v>
      </c>
      <c r="M97" s="47" t="s">
        <v>166</v>
      </c>
      <c r="N97" s="41" t="e">
        <f t="shared" si="5"/>
        <v>#REF!</v>
      </c>
      <c r="O97" s="41" t="e">
        <f t="shared" si="6"/>
        <v>#REF!</v>
      </c>
      <c r="P97" s="41" t="e">
        <f t="shared" si="7"/>
        <v>#REF!</v>
      </c>
      <c r="Q97" s="41" t="e">
        <f t="shared" si="8"/>
        <v>#REF!</v>
      </c>
      <c r="R97" s="48" t="e">
        <f t="shared" si="9"/>
        <v>#REF!</v>
      </c>
    </row>
    <row r="98" spans="1:18" s="79" customFormat="1" ht="23.1" customHeight="1">
      <c r="A98" s="76">
        <v>71</v>
      </c>
      <c r="B98" s="17" t="s">
        <v>119</v>
      </c>
      <c r="C98" s="81"/>
      <c r="D98" s="83"/>
      <c r="E98" s="84"/>
      <c r="F98" s="23"/>
      <c r="G98" s="23" t="e">
        <f>#REF!*1490000*M98</f>
        <v>#REF!</v>
      </c>
      <c r="H98" s="41" t="e">
        <f>#REF!*1490000*L98</f>
        <v>#REF!</v>
      </c>
      <c r="I98" s="41" t="e">
        <f>#REF!*1490000*M98</f>
        <v>#REF!</v>
      </c>
      <c r="J98" s="23" t="e">
        <f>#REF!*1490000*L98</f>
        <v>#REF!</v>
      </c>
      <c r="K98" s="23" t="e">
        <f>#REF!*1490000*M98</f>
        <v>#REF!</v>
      </c>
      <c r="L98" s="77" t="s">
        <v>165</v>
      </c>
      <c r="M98" s="77" t="s">
        <v>166</v>
      </c>
      <c r="N98" s="23" t="e">
        <f t="shared" si="5"/>
        <v>#REF!</v>
      </c>
      <c r="O98" s="23" t="e">
        <f t="shared" si="6"/>
        <v>#REF!</v>
      </c>
      <c r="P98" s="23" t="e">
        <f t="shared" si="7"/>
        <v>#REF!</v>
      </c>
      <c r="Q98" s="23" t="e">
        <f t="shared" si="8"/>
        <v>#REF!</v>
      </c>
      <c r="R98" s="78" t="e">
        <f t="shared" si="9"/>
        <v>#REF!</v>
      </c>
    </row>
    <row r="99" spans="1:18" s="30" customFormat="1" ht="23.1" customHeight="1">
      <c r="A99" s="43">
        <v>72</v>
      </c>
      <c r="B99" s="12" t="s">
        <v>120</v>
      </c>
      <c r="C99" s="1"/>
      <c r="D99" s="5"/>
      <c r="E99" s="9"/>
      <c r="F99" s="23"/>
      <c r="G99" s="23" t="e">
        <f>#REF!*1490000*M99</f>
        <v>#REF!</v>
      </c>
      <c r="H99" s="41" t="e">
        <f>#REF!*1490000*L99</f>
        <v>#REF!</v>
      </c>
      <c r="I99" s="41" t="e">
        <f>#REF!*1490000*M99</f>
        <v>#REF!</v>
      </c>
      <c r="J99" s="23" t="e">
        <f>#REF!*1490000*L99</f>
        <v>#REF!</v>
      </c>
      <c r="K99" s="23" t="e">
        <f>#REF!*1490000*M99</f>
        <v>#REF!</v>
      </c>
      <c r="L99" s="47" t="s">
        <v>165</v>
      </c>
      <c r="M99" s="47" t="s">
        <v>166</v>
      </c>
      <c r="N99" s="41" t="e">
        <f t="shared" si="5"/>
        <v>#REF!</v>
      </c>
      <c r="O99" s="41" t="e">
        <f t="shared" si="6"/>
        <v>#REF!</v>
      </c>
      <c r="P99" s="41" t="e">
        <f t="shared" si="7"/>
        <v>#REF!</v>
      </c>
      <c r="Q99" s="41" t="e">
        <f t="shared" si="8"/>
        <v>#REF!</v>
      </c>
      <c r="R99" s="48" t="e">
        <f t="shared" si="9"/>
        <v>#REF!</v>
      </c>
    </row>
    <row r="100" spans="1:18" s="30" customFormat="1" ht="23.1" customHeight="1">
      <c r="A100" s="43">
        <v>73</v>
      </c>
      <c r="B100" s="12" t="s">
        <v>121</v>
      </c>
      <c r="C100" s="1"/>
      <c r="D100" s="5"/>
      <c r="E100" s="9"/>
      <c r="F100" s="23"/>
      <c r="G100" s="23" t="e">
        <f>#REF!*1490000*M100</f>
        <v>#REF!</v>
      </c>
      <c r="H100" s="41" t="e">
        <f>#REF!*1490000*L100</f>
        <v>#REF!</v>
      </c>
      <c r="I100" s="41" t="e">
        <f>#REF!*1490000*M100</f>
        <v>#REF!</v>
      </c>
      <c r="J100" s="23" t="e">
        <f>#REF!*1490000*L100</f>
        <v>#REF!</v>
      </c>
      <c r="K100" s="23" t="e">
        <f>#REF!*1490000*M100</f>
        <v>#REF!</v>
      </c>
      <c r="L100" s="47" t="s">
        <v>165</v>
      </c>
      <c r="M100" s="47" t="s">
        <v>166</v>
      </c>
      <c r="N100" s="41" t="e">
        <f t="shared" si="5"/>
        <v>#REF!</v>
      </c>
      <c r="O100" s="41" t="e">
        <f t="shared" si="6"/>
        <v>#REF!</v>
      </c>
      <c r="P100" s="41" t="e">
        <f t="shared" si="7"/>
        <v>#REF!</v>
      </c>
      <c r="Q100" s="41" t="e">
        <f t="shared" si="8"/>
        <v>#REF!</v>
      </c>
      <c r="R100" s="48" t="e">
        <f t="shared" si="9"/>
        <v>#REF!</v>
      </c>
    </row>
    <row r="101" spans="1:18" s="30" customFormat="1" ht="23.1" customHeight="1">
      <c r="A101" s="43">
        <v>74</v>
      </c>
      <c r="B101" s="12" t="s">
        <v>122</v>
      </c>
      <c r="C101" s="43" t="s">
        <v>158</v>
      </c>
      <c r="D101" s="5"/>
      <c r="E101" s="9"/>
      <c r="F101" s="23"/>
      <c r="G101" s="23" t="e">
        <f>#REF!*1490000*M101</f>
        <v>#REF!</v>
      </c>
      <c r="H101" s="41" t="e">
        <f>#REF!*1490000*L101</f>
        <v>#REF!</v>
      </c>
      <c r="I101" s="41" t="e">
        <f>#REF!*1490000*M101</f>
        <v>#REF!</v>
      </c>
      <c r="J101" s="23" t="e">
        <f>#REF!*1490000*L101</f>
        <v>#REF!</v>
      </c>
      <c r="K101" s="23" t="e">
        <f>#REF!*1490000*M101</f>
        <v>#REF!</v>
      </c>
      <c r="L101" s="47" t="s">
        <v>165</v>
      </c>
      <c r="M101" s="47" t="s">
        <v>166</v>
      </c>
      <c r="N101" s="41" t="e">
        <f t="shared" si="5"/>
        <v>#REF!</v>
      </c>
      <c r="O101" s="41" t="e">
        <f t="shared" si="6"/>
        <v>#REF!</v>
      </c>
      <c r="P101" s="41" t="e">
        <f t="shared" si="7"/>
        <v>#REF!</v>
      </c>
      <c r="Q101" s="41" t="e">
        <f t="shared" si="8"/>
        <v>#REF!</v>
      </c>
      <c r="R101" s="48" t="e">
        <f t="shared" si="9"/>
        <v>#REF!</v>
      </c>
    </row>
    <row r="102" spans="1:18" s="30" customFormat="1" ht="23.1" customHeight="1">
      <c r="A102" s="43"/>
      <c r="B102" s="13" t="s">
        <v>169</v>
      </c>
      <c r="C102" s="1"/>
      <c r="D102" s="5"/>
      <c r="E102" s="9"/>
      <c r="F102" s="23"/>
      <c r="G102" s="23" t="e">
        <f>#REF!*1490000*M102</f>
        <v>#REF!</v>
      </c>
      <c r="H102" s="41" t="e">
        <f>#REF!*1490000*L102</f>
        <v>#REF!</v>
      </c>
      <c r="I102" s="41" t="e">
        <f>#REF!*1490000*M102</f>
        <v>#REF!</v>
      </c>
      <c r="J102" s="23" t="e">
        <f>#REF!*1490000*L102</f>
        <v>#REF!</v>
      </c>
      <c r="K102" s="23" t="e">
        <f>#REF!*1490000*M102</f>
        <v>#REF!</v>
      </c>
      <c r="L102" s="47" t="s">
        <v>165</v>
      </c>
      <c r="M102" s="47" t="s">
        <v>166</v>
      </c>
      <c r="N102" s="41" t="e">
        <f t="shared" si="5"/>
        <v>#REF!</v>
      </c>
      <c r="O102" s="41" t="e">
        <f t="shared" si="6"/>
        <v>#REF!</v>
      </c>
      <c r="P102" s="41" t="e">
        <f t="shared" si="7"/>
        <v>#REF!</v>
      </c>
      <c r="Q102" s="41" t="e">
        <f t="shared" si="8"/>
        <v>#REF!</v>
      </c>
      <c r="R102" s="48" t="e">
        <f t="shared" si="9"/>
        <v>#REF!</v>
      </c>
    </row>
    <row r="103" spans="1:18" s="30" customFormat="1" ht="23.1" customHeight="1">
      <c r="A103" s="43">
        <v>75</v>
      </c>
      <c r="B103" s="12" t="s">
        <v>123</v>
      </c>
      <c r="C103" s="43" t="s">
        <v>158</v>
      </c>
      <c r="D103" s="5"/>
      <c r="E103" s="9"/>
      <c r="F103" s="23"/>
      <c r="G103" s="23" t="e">
        <f>#REF!*1490000*M103</f>
        <v>#REF!</v>
      </c>
      <c r="H103" s="41" t="e">
        <f>#REF!*1490000*L103</f>
        <v>#REF!</v>
      </c>
      <c r="I103" s="41" t="e">
        <f>#REF!*1490000*M103</f>
        <v>#REF!</v>
      </c>
      <c r="J103" s="23" t="e">
        <f>#REF!*1490000*L103</f>
        <v>#REF!</v>
      </c>
      <c r="K103" s="23" t="e">
        <f>#REF!*1490000*M103</f>
        <v>#REF!</v>
      </c>
      <c r="L103" s="47" t="s">
        <v>165</v>
      </c>
      <c r="M103" s="47" t="s">
        <v>166</v>
      </c>
      <c r="N103" s="41" t="e">
        <f t="shared" si="5"/>
        <v>#REF!</v>
      </c>
      <c r="O103" s="41" t="e">
        <f t="shared" si="6"/>
        <v>#REF!</v>
      </c>
      <c r="P103" s="41" t="e">
        <f t="shared" si="7"/>
        <v>#REF!</v>
      </c>
      <c r="Q103" s="41" t="e">
        <f t="shared" si="8"/>
        <v>#REF!</v>
      </c>
      <c r="R103" s="48" t="e">
        <f t="shared" si="9"/>
        <v>#REF!</v>
      </c>
    </row>
    <row r="104" spans="1:18" s="30" customFormat="1" ht="23.1" customHeight="1">
      <c r="A104" s="43">
        <v>76</v>
      </c>
      <c r="B104" s="12" t="s">
        <v>124</v>
      </c>
      <c r="C104" s="1"/>
      <c r="D104" s="5"/>
      <c r="E104" s="9"/>
      <c r="F104" s="23"/>
      <c r="G104" s="23" t="e">
        <f>#REF!*1490000*M104</f>
        <v>#REF!</v>
      </c>
      <c r="H104" s="41" t="e">
        <f>#REF!*1490000*L104</f>
        <v>#REF!</v>
      </c>
      <c r="I104" s="41" t="e">
        <f>#REF!*1490000*M104</f>
        <v>#REF!</v>
      </c>
      <c r="J104" s="23" t="e">
        <f>#REF!*1490000*L104</f>
        <v>#REF!</v>
      </c>
      <c r="K104" s="23" t="e">
        <f>#REF!*1490000*M104</f>
        <v>#REF!</v>
      </c>
      <c r="L104" s="47" t="s">
        <v>165</v>
      </c>
      <c r="M104" s="47" t="s">
        <v>166</v>
      </c>
      <c r="N104" s="41" t="e">
        <f t="shared" si="5"/>
        <v>#REF!</v>
      </c>
      <c r="O104" s="41" t="e">
        <f t="shared" si="6"/>
        <v>#REF!</v>
      </c>
      <c r="P104" s="41" t="e">
        <f t="shared" si="7"/>
        <v>#REF!</v>
      </c>
      <c r="Q104" s="41" t="e">
        <f t="shared" si="8"/>
        <v>#REF!</v>
      </c>
      <c r="R104" s="48" t="e">
        <f t="shared" si="9"/>
        <v>#REF!</v>
      </c>
    </row>
    <row r="105" spans="1:18" s="30" customFormat="1" ht="23.1" customHeight="1">
      <c r="A105" s="43">
        <v>77</v>
      </c>
      <c r="B105" s="12" t="s">
        <v>125</v>
      </c>
      <c r="C105" s="1"/>
      <c r="D105" s="5"/>
      <c r="E105" s="9"/>
      <c r="F105" s="23"/>
      <c r="G105" s="23" t="e">
        <f>#REF!*1490000*M105</f>
        <v>#REF!</v>
      </c>
      <c r="H105" s="41" t="e">
        <f>#REF!*1490000*L105</f>
        <v>#REF!</v>
      </c>
      <c r="I105" s="41" t="e">
        <f>#REF!*1490000*M105</f>
        <v>#REF!</v>
      </c>
      <c r="J105" s="23" t="e">
        <f>#REF!*1490000*L105</f>
        <v>#REF!</v>
      </c>
      <c r="K105" s="23" t="e">
        <f>#REF!*1490000*M105</f>
        <v>#REF!</v>
      </c>
      <c r="L105" s="47" t="s">
        <v>165</v>
      </c>
      <c r="M105" s="47" t="s">
        <v>166</v>
      </c>
      <c r="N105" s="41" t="e">
        <f t="shared" si="5"/>
        <v>#REF!</v>
      </c>
      <c r="O105" s="41" t="e">
        <f t="shared" si="6"/>
        <v>#REF!</v>
      </c>
      <c r="P105" s="41" t="e">
        <f t="shared" si="7"/>
        <v>#REF!</v>
      </c>
      <c r="Q105" s="41" t="e">
        <f t="shared" si="8"/>
        <v>#REF!</v>
      </c>
      <c r="R105" s="48" t="e">
        <f t="shared" si="9"/>
        <v>#REF!</v>
      </c>
    </row>
    <row r="106" spans="1:18" s="30" customFormat="1" ht="23.1" customHeight="1">
      <c r="A106" s="43">
        <v>78</v>
      </c>
      <c r="B106" s="12" t="s">
        <v>126</v>
      </c>
      <c r="C106" s="1"/>
      <c r="D106" s="5"/>
      <c r="E106" s="9"/>
      <c r="F106" s="23"/>
      <c r="G106" s="23" t="e">
        <f>#REF!*1490000*M106</f>
        <v>#REF!</v>
      </c>
      <c r="H106" s="41" t="e">
        <f>#REF!*1490000*L106</f>
        <v>#REF!</v>
      </c>
      <c r="I106" s="41" t="e">
        <f>#REF!*1490000*M106</f>
        <v>#REF!</v>
      </c>
      <c r="J106" s="23" t="e">
        <f>#REF!*1490000*L106</f>
        <v>#REF!</v>
      </c>
      <c r="K106" s="23" t="e">
        <f>#REF!*1490000*M106</f>
        <v>#REF!</v>
      </c>
      <c r="L106" s="47" t="s">
        <v>165</v>
      </c>
      <c r="M106" s="47" t="s">
        <v>166</v>
      </c>
      <c r="N106" s="41" t="e">
        <f t="shared" si="5"/>
        <v>#REF!</v>
      </c>
      <c r="O106" s="41" t="e">
        <f t="shared" si="6"/>
        <v>#REF!</v>
      </c>
      <c r="P106" s="41" t="e">
        <f t="shared" si="7"/>
        <v>#REF!</v>
      </c>
      <c r="Q106" s="41" t="e">
        <f t="shared" si="8"/>
        <v>#REF!</v>
      </c>
      <c r="R106" s="48" t="e">
        <f t="shared" si="9"/>
        <v>#REF!</v>
      </c>
    </row>
    <row r="107" spans="1:18" s="30" customFormat="1" ht="23.1" customHeight="1">
      <c r="A107" s="43">
        <v>79</v>
      </c>
      <c r="B107" s="12" t="s">
        <v>69</v>
      </c>
      <c r="C107" s="43" t="s">
        <v>158</v>
      </c>
      <c r="D107" s="5"/>
      <c r="E107" s="9"/>
      <c r="F107" s="23"/>
      <c r="G107" s="23" t="e">
        <f>#REF!*1490000*M107</f>
        <v>#REF!</v>
      </c>
      <c r="H107" s="41" t="e">
        <f>#REF!*1490000*L107</f>
        <v>#REF!</v>
      </c>
      <c r="I107" s="41" t="e">
        <f>#REF!*1490000*M107</f>
        <v>#REF!</v>
      </c>
      <c r="J107" s="23" t="e">
        <f>#REF!*1490000*L107</f>
        <v>#REF!</v>
      </c>
      <c r="K107" s="23" t="e">
        <f>#REF!*1490000*M107</f>
        <v>#REF!</v>
      </c>
      <c r="L107" s="47" t="s">
        <v>165</v>
      </c>
      <c r="M107" s="47" t="s">
        <v>166</v>
      </c>
      <c r="N107" s="41" t="e">
        <f t="shared" si="5"/>
        <v>#REF!</v>
      </c>
      <c r="O107" s="41" t="e">
        <f t="shared" si="6"/>
        <v>#REF!</v>
      </c>
      <c r="P107" s="41" t="e">
        <f t="shared" si="7"/>
        <v>#REF!</v>
      </c>
      <c r="Q107" s="41" t="e">
        <f t="shared" si="8"/>
        <v>#REF!</v>
      </c>
      <c r="R107" s="48" t="e">
        <f t="shared" si="9"/>
        <v>#REF!</v>
      </c>
    </row>
    <row r="108" spans="1:18" s="30" customFormat="1" ht="23.1" customHeight="1">
      <c r="A108" s="43">
        <v>80</v>
      </c>
      <c r="B108" s="12" t="s">
        <v>70</v>
      </c>
      <c r="C108" s="1"/>
      <c r="D108" s="5"/>
      <c r="E108" s="9"/>
      <c r="F108" s="23"/>
      <c r="G108" s="23" t="e">
        <f>#REF!*1490000*M108</f>
        <v>#REF!</v>
      </c>
      <c r="H108" s="41" t="e">
        <f>#REF!*1490000*L108</f>
        <v>#REF!</v>
      </c>
      <c r="I108" s="41" t="e">
        <f>#REF!*1490000*M108</f>
        <v>#REF!</v>
      </c>
      <c r="J108" s="23" t="e">
        <f>#REF!*1490000*L108</f>
        <v>#REF!</v>
      </c>
      <c r="K108" s="23" t="e">
        <f>#REF!*1490000*M108</f>
        <v>#REF!</v>
      </c>
      <c r="L108" s="47" t="s">
        <v>165</v>
      </c>
      <c r="M108" s="47" t="s">
        <v>166</v>
      </c>
      <c r="N108" s="41" t="e">
        <f t="shared" si="5"/>
        <v>#REF!</v>
      </c>
      <c r="O108" s="41" t="e">
        <f t="shared" si="6"/>
        <v>#REF!</v>
      </c>
      <c r="P108" s="41" t="e">
        <f t="shared" si="7"/>
        <v>#REF!</v>
      </c>
      <c r="Q108" s="41" t="e">
        <f t="shared" si="8"/>
        <v>#REF!</v>
      </c>
      <c r="R108" s="48" t="e">
        <f t="shared" si="9"/>
        <v>#REF!</v>
      </c>
    </row>
    <row r="109" spans="1:18" s="30" customFormat="1" ht="23.1" customHeight="1">
      <c r="A109" s="43">
        <v>81</v>
      </c>
      <c r="B109" s="12" t="s">
        <v>71</v>
      </c>
      <c r="C109" s="1"/>
      <c r="D109" s="5"/>
      <c r="E109" s="9"/>
      <c r="F109" s="23"/>
      <c r="G109" s="23" t="e">
        <f>#REF!*1490000*M109</f>
        <v>#REF!</v>
      </c>
      <c r="H109" s="41" t="e">
        <f>#REF!*1490000*L109</f>
        <v>#REF!</v>
      </c>
      <c r="I109" s="41" t="e">
        <f>#REF!*1490000*M109</f>
        <v>#REF!</v>
      </c>
      <c r="J109" s="23" t="e">
        <f>#REF!*1490000*L109</f>
        <v>#REF!</v>
      </c>
      <c r="K109" s="23" t="e">
        <f>#REF!*1490000*M109</f>
        <v>#REF!</v>
      </c>
      <c r="L109" s="47" t="s">
        <v>165</v>
      </c>
      <c r="M109" s="47" t="s">
        <v>166</v>
      </c>
      <c r="N109" s="41" t="e">
        <f t="shared" si="5"/>
        <v>#REF!</v>
      </c>
      <c r="O109" s="41" t="e">
        <f t="shared" si="6"/>
        <v>#REF!</v>
      </c>
      <c r="P109" s="41" t="e">
        <f t="shared" si="7"/>
        <v>#REF!</v>
      </c>
      <c r="Q109" s="41" t="e">
        <f t="shared" si="8"/>
        <v>#REF!</v>
      </c>
      <c r="R109" s="48" t="e">
        <f t="shared" si="9"/>
        <v>#REF!</v>
      </c>
    </row>
    <row r="110" spans="1:18" s="30" customFormat="1" ht="23.1" customHeight="1">
      <c r="A110" s="43"/>
      <c r="B110" s="13" t="s">
        <v>127</v>
      </c>
      <c r="C110" s="1"/>
      <c r="D110" s="5"/>
      <c r="E110" s="9"/>
      <c r="F110" s="23"/>
      <c r="G110" s="23" t="e">
        <f>#REF!*1490000*M110</f>
        <v>#REF!</v>
      </c>
      <c r="H110" s="41" t="e">
        <f>#REF!*1490000*L110</f>
        <v>#REF!</v>
      </c>
      <c r="I110" s="41" t="e">
        <f>#REF!*1490000*M110</f>
        <v>#REF!</v>
      </c>
      <c r="J110" s="23" t="e">
        <f>#REF!*1490000*L110</f>
        <v>#REF!</v>
      </c>
      <c r="K110" s="23" t="e">
        <f>#REF!*1490000*M110</f>
        <v>#REF!</v>
      </c>
      <c r="L110" s="47" t="s">
        <v>165</v>
      </c>
      <c r="M110" s="47" t="s">
        <v>166</v>
      </c>
      <c r="N110" s="41" t="e">
        <f t="shared" si="5"/>
        <v>#REF!</v>
      </c>
      <c r="O110" s="41" t="e">
        <f t="shared" si="6"/>
        <v>#REF!</v>
      </c>
      <c r="P110" s="41" t="e">
        <f t="shared" si="7"/>
        <v>#REF!</v>
      </c>
      <c r="Q110" s="41" t="e">
        <f t="shared" si="8"/>
        <v>#REF!</v>
      </c>
      <c r="R110" s="48" t="e">
        <f t="shared" si="9"/>
        <v>#REF!</v>
      </c>
    </row>
    <row r="111" spans="1:18" s="30" customFormat="1" ht="23.1" customHeight="1">
      <c r="A111" s="43">
        <v>82</v>
      </c>
      <c r="B111" s="12" t="s">
        <v>128</v>
      </c>
      <c r="C111" s="1"/>
      <c r="D111" s="5"/>
      <c r="E111" s="9"/>
      <c r="F111" s="23"/>
      <c r="G111" s="23" t="e">
        <f>#REF!*1490000*M111</f>
        <v>#REF!</v>
      </c>
      <c r="H111" s="41" t="e">
        <f>#REF!*1490000*L111</f>
        <v>#REF!</v>
      </c>
      <c r="I111" s="41" t="e">
        <f>#REF!*1490000*M111</f>
        <v>#REF!</v>
      </c>
      <c r="J111" s="23" t="e">
        <f>#REF!*1490000*L111</f>
        <v>#REF!</v>
      </c>
      <c r="K111" s="23" t="e">
        <f>#REF!*1490000*M111</f>
        <v>#REF!</v>
      </c>
      <c r="L111" s="47" t="s">
        <v>165</v>
      </c>
      <c r="M111" s="47" t="s">
        <v>166</v>
      </c>
      <c r="N111" s="41" t="e">
        <f t="shared" si="5"/>
        <v>#REF!</v>
      </c>
      <c r="O111" s="41" t="e">
        <f t="shared" si="6"/>
        <v>#REF!</v>
      </c>
      <c r="P111" s="41" t="e">
        <f t="shared" si="7"/>
        <v>#REF!</v>
      </c>
      <c r="Q111" s="41" t="e">
        <f t="shared" si="8"/>
        <v>#REF!</v>
      </c>
      <c r="R111" s="48" t="e">
        <f t="shared" si="9"/>
        <v>#REF!</v>
      </c>
    </row>
    <row r="112" spans="1:18" s="30" customFormat="1" ht="23.1" customHeight="1">
      <c r="A112" s="43">
        <v>83</v>
      </c>
      <c r="B112" s="12" t="s">
        <v>129</v>
      </c>
      <c r="C112" s="43" t="s">
        <v>158</v>
      </c>
      <c r="D112" s="5"/>
      <c r="E112" s="9"/>
      <c r="F112" s="23"/>
      <c r="G112" s="23" t="e">
        <f>#REF!*1490000*M112</f>
        <v>#REF!</v>
      </c>
      <c r="H112" s="41" t="e">
        <f>#REF!*1490000*L112</f>
        <v>#REF!</v>
      </c>
      <c r="I112" s="41" t="e">
        <f>#REF!*1490000*M112</f>
        <v>#REF!</v>
      </c>
      <c r="J112" s="23" t="e">
        <f>#REF!*1490000*L112</f>
        <v>#REF!</v>
      </c>
      <c r="K112" s="23" t="e">
        <f>#REF!*1490000*M112</f>
        <v>#REF!</v>
      </c>
      <c r="L112" s="47" t="s">
        <v>165</v>
      </c>
      <c r="M112" s="47" t="s">
        <v>166</v>
      </c>
      <c r="N112" s="41" t="e">
        <f t="shared" si="5"/>
        <v>#REF!</v>
      </c>
      <c r="O112" s="41" t="e">
        <f t="shared" si="6"/>
        <v>#REF!</v>
      </c>
      <c r="P112" s="41" t="e">
        <f t="shared" si="7"/>
        <v>#REF!</v>
      </c>
      <c r="Q112" s="41" t="e">
        <f t="shared" si="8"/>
        <v>#REF!</v>
      </c>
      <c r="R112" s="48" t="e">
        <f t="shared" si="9"/>
        <v>#REF!</v>
      </c>
    </row>
    <row r="113" spans="1:18" s="30" customFormat="1" ht="23.1" customHeight="1">
      <c r="A113" s="43">
        <v>84</v>
      </c>
      <c r="B113" s="12" t="s">
        <v>130</v>
      </c>
      <c r="C113" s="1"/>
      <c r="D113" s="5"/>
      <c r="E113" s="9"/>
      <c r="F113" s="23"/>
      <c r="G113" s="23" t="e">
        <f>#REF!*1490000*M113</f>
        <v>#REF!</v>
      </c>
      <c r="H113" s="41" t="e">
        <f>#REF!*1490000*L113</f>
        <v>#REF!</v>
      </c>
      <c r="I113" s="41" t="e">
        <f>#REF!*1490000*M113</f>
        <v>#REF!</v>
      </c>
      <c r="J113" s="23" t="e">
        <f>#REF!*1490000*L113</f>
        <v>#REF!</v>
      </c>
      <c r="K113" s="23" t="e">
        <f>#REF!*1490000*M113</f>
        <v>#REF!</v>
      </c>
      <c r="L113" s="47" t="s">
        <v>165</v>
      </c>
      <c r="M113" s="47" t="s">
        <v>166</v>
      </c>
      <c r="N113" s="41" t="e">
        <f t="shared" si="5"/>
        <v>#REF!</v>
      </c>
      <c r="O113" s="41" t="e">
        <f t="shared" si="6"/>
        <v>#REF!</v>
      </c>
      <c r="P113" s="41" t="e">
        <f t="shared" si="7"/>
        <v>#REF!</v>
      </c>
      <c r="Q113" s="41" t="e">
        <f t="shared" si="8"/>
        <v>#REF!</v>
      </c>
      <c r="R113" s="48" t="e">
        <f t="shared" si="9"/>
        <v>#REF!</v>
      </c>
    </row>
    <row r="114" spans="1:18" s="30" customFormat="1" ht="23.1" customHeight="1">
      <c r="A114" s="43">
        <v>85</v>
      </c>
      <c r="B114" s="12" t="s">
        <v>131</v>
      </c>
      <c r="C114" s="1"/>
      <c r="D114" s="5"/>
      <c r="E114" s="9"/>
      <c r="F114" s="23"/>
      <c r="G114" s="23" t="e">
        <f>#REF!*1490000*M114</f>
        <v>#REF!</v>
      </c>
      <c r="H114" s="41" t="e">
        <f>#REF!*1490000*L114</f>
        <v>#REF!</v>
      </c>
      <c r="I114" s="41" t="e">
        <f>#REF!*1490000*M114</f>
        <v>#REF!</v>
      </c>
      <c r="J114" s="23" t="e">
        <f>#REF!*1490000*L114</f>
        <v>#REF!</v>
      </c>
      <c r="K114" s="23" t="e">
        <f>#REF!*1490000*M114</f>
        <v>#REF!</v>
      </c>
      <c r="L114" s="47" t="s">
        <v>165</v>
      </c>
      <c r="M114" s="47" t="s">
        <v>166</v>
      </c>
      <c r="N114" s="41" t="e">
        <f t="shared" si="5"/>
        <v>#REF!</v>
      </c>
      <c r="O114" s="41" t="e">
        <f t="shared" si="6"/>
        <v>#REF!</v>
      </c>
      <c r="P114" s="41" t="e">
        <f t="shared" si="7"/>
        <v>#REF!</v>
      </c>
      <c r="Q114" s="41" t="e">
        <f t="shared" si="8"/>
        <v>#REF!</v>
      </c>
      <c r="R114" s="48" t="e">
        <f t="shared" si="9"/>
        <v>#REF!</v>
      </c>
    </row>
    <row r="115" spans="1:18" s="30" customFormat="1" ht="23.1" customHeight="1">
      <c r="A115" s="43">
        <v>86</v>
      </c>
      <c r="B115" s="12" t="s">
        <v>132</v>
      </c>
      <c r="C115" s="1"/>
      <c r="D115" s="5"/>
      <c r="E115" s="9"/>
      <c r="F115" s="23"/>
      <c r="G115" s="23" t="e">
        <f>#REF!*1490000*M115</f>
        <v>#REF!</v>
      </c>
      <c r="H115" s="41" t="e">
        <f>#REF!*1490000*L115</f>
        <v>#REF!</v>
      </c>
      <c r="I115" s="41" t="e">
        <f>#REF!*1490000*M115</f>
        <v>#REF!</v>
      </c>
      <c r="J115" s="23" t="e">
        <f>#REF!*1490000*L115</f>
        <v>#REF!</v>
      </c>
      <c r="K115" s="23" t="e">
        <f>#REF!*1490000*M115</f>
        <v>#REF!</v>
      </c>
      <c r="L115" s="47" t="s">
        <v>165</v>
      </c>
      <c r="M115" s="47" t="s">
        <v>166</v>
      </c>
      <c r="N115" s="41" t="e">
        <f t="shared" si="5"/>
        <v>#REF!</v>
      </c>
      <c r="O115" s="41" t="e">
        <f t="shared" si="6"/>
        <v>#REF!</v>
      </c>
      <c r="P115" s="41" t="e">
        <f t="shared" si="7"/>
        <v>#REF!</v>
      </c>
      <c r="Q115" s="41" t="e">
        <f t="shared" si="8"/>
        <v>#REF!</v>
      </c>
      <c r="R115" s="48" t="e">
        <f t="shared" si="9"/>
        <v>#REF!</v>
      </c>
    </row>
    <row r="116" spans="1:18" s="30" customFormat="1" ht="23.1" customHeight="1">
      <c r="A116" s="43"/>
      <c r="B116" s="13" t="s">
        <v>133</v>
      </c>
      <c r="C116" s="1"/>
      <c r="D116" s="5"/>
      <c r="E116" s="9"/>
      <c r="F116" s="23"/>
      <c r="G116" s="23" t="e">
        <f>#REF!*1490000*M116</f>
        <v>#REF!</v>
      </c>
      <c r="H116" s="41" t="e">
        <f>#REF!*1490000*L116</f>
        <v>#REF!</v>
      </c>
      <c r="I116" s="41" t="e">
        <f>#REF!*1490000*M116</f>
        <v>#REF!</v>
      </c>
      <c r="J116" s="23" t="e">
        <f>#REF!*1490000*L116</f>
        <v>#REF!</v>
      </c>
      <c r="K116" s="23" t="e">
        <f>#REF!*1490000*M116</f>
        <v>#REF!</v>
      </c>
      <c r="L116" s="47" t="s">
        <v>165</v>
      </c>
      <c r="M116" s="47" t="s">
        <v>166</v>
      </c>
      <c r="N116" s="41" t="e">
        <f t="shared" si="5"/>
        <v>#REF!</v>
      </c>
      <c r="O116" s="41" t="e">
        <f t="shared" si="6"/>
        <v>#REF!</v>
      </c>
      <c r="P116" s="41" t="e">
        <f t="shared" si="7"/>
        <v>#REF!</v>
      </c>
      <c r="Q116" s="41" t="e">
        <f t="shared" si="8"/>
        <v>#REF!</v>
      </c>
      <c r="R116" s="48" t="e">
        <f t="shared" si="9"/>
        <v>#REF!</v>
      </c>
    </row>
    <row r="117" spans="1:18" s="30" customFormat="1" ht="23.1" customHeight="1">
      <c r="A117" s="43">
        <v>87</v>
      </c>
      <c r="B117" s="12" t="s">
        <v>134</v>
      </c>
      <c r="C117" s="43" t="s">
        <v>158</v>
      </c>
      <c r="D117" s="5"/>
      <c r="E117" s="9"/>
      <c r="F117" s="23"/>
      <c r="G117" s="23" t="e">
        <f>#REF!*1490000*M117</f>
        <v>#REF!</v>
      </c>
      <c r="H117" s="41" t="e">
        <f>#REF!*1490000*L117</f>
        <v>#REF!</v>
      </c>
      <c r="I117" s="41" t="e">
        <f>#REF!*1490000*M117</f>
        <v>#REF!</v>
      </c>
      <c r="J117" s="23" t="e">
        <f>#REF!*1490000*L117</f>
        <v>#REF!</v>
      </c>
      <c r="K117" s="23" t="e">
        <f>#REF!*1490000*M117</f>
        <v>#REF!</v>
      </c>
      <c r="L117" s="47" t="s">
        <v>165</v>
      </c>
      <c r="M117" s="47" t="s">
        <v>166</v>
      </c>
      <c r="N117" s="41" t="e">
        <f t="shared" si="5"/>
        <v>#REF!</v>
      </c>
      <c r="O117" s="41" t="e">
        <f t="shared" si="6"/>
        <v>#REF!</v>
      </c>
      <c r="P117" s="41" t="e">
        <f t="shared" si="7"/>
        <v>#REF!</v>
      </c>
      <c r="Q117" s="41" t="e">
        <f t="shared" si="8"/>
        <v>#REF!</v>
      </c>
      <c r="R117" s="48" t="e">
        <f t="shared" si="9"/>
        <v>#REF!</v>
      </c>
    </row>
    <row r="118" spans="1:18" s="79" customFormat="1" ht="23.1" customHeight="1">
      <c r="A118" s="76">
        <v>88</v>
      </c>
      <c r="B118" s="17" t="s">
        <v>135</v>
      </c>
      <c r="C118" s="81"/>
      <c r="D118" s="83"/>
      <c r="E118" s="84"/>
      <c r="F118" s="23"/>
      <c r="G118" s="23" t="e">
        <f>#REF!*1490000*M118</f>
        <v>#REF!</v>
      </c>
      <c r="H118" s="41" t="e">
        <f>#REF!*1490000*L118</f>
        <v>#REF!</v>
      </c>
      <c r="I118" s="41" t="e">
        <f>#REF!*1490000*M118</f>
        <v>#REF!</v>
      </c>
      <c r="J118" s="23" t="e">
        <f>#REF!*1490000*L118</f>
        <v>#REF!</v>
      </c>
      <c r="K118" s="23" t="e">
        <f>#REF!*1490000*M118</f>
        <v>#REF!</v>
      </c>
      <c r="L118" s="77" t="s">
        <v>165</v>
      </c>
      <c r="M118" s="77" t="s">
        <v>166</v>
      </c>
      <c r="N118" s="23" t="e">
        <f t="shared" si="5"/>
        <v>#REF!</v>
      </c>
      <c r="O118" s="23" t="e">
        <f t="shared" si="6"/>
        <v>#REF!</v>
      </c>
      <c r="P118" s="23" t="e">
        <f t="shared" si="7"/>
        <v>#REF!</v>
      </c>
      <c r="Q118" s="23" t="e">
        <f t="shared" si="8"/>
        <v>#REF!</v>
      </c>
      <c r="R118" s="78" t="e">
        <f t="shared" si="9"/>
        <v>#REF!</v>
      </c>
    </row>
    <row r="119" spans="1:18" s="30" customFormat="1" ht="23.1" customHeight="1">
      <c r="A119" s="43">
        <v>89</v>
      </c>
      <c r="B119" s="12" t="s">
        <v>136</v>
      </c>
      <c r="C119" s="1"/>
      <c r="D119" s="5"/>
      <c r="E119" s="9"/>
      <c r="F119" s="23"/>
      <c r="G119" s="23" t="e">
        <f>#REF!*1490000*M119</f>
        <v>#REF!</v>
      </c>
      <c r="H119" s="41" t="e">
        <f>#REF!*1490000*L119</f>
        <v>#REF!</v>
      </c>
      <c r="I119" s="41" t="e">
        <f>#REF!*1490000*M119</f>
        <v>#REF!</v>
      </c>
      <c r="J119" s="23" t="e">
        <f>#REF!*1490000*L119</f>
        <v>#REF!</v>
      </c>
      <c r="K119" s="23" t="e">
        <f>#REF!*1490000*M119</f>
        <v>#REF!</v>
      </c>
      <c r="L119" s="47" t="s">
        <v>165</v>
      </c>
      <c r="M119" s="47" t="s">
        <v>166</v>
      </c>
      <c r="N119" s="41" t="e">
        <f t="shared" si="5"/>
        <v>#REF!</v>
      </c>
      <c r="O119" s="41" t="e">
        <f t="shared" si="6"/>
        <v>#REF!</v>
      </c>
      <c r="P119" s="41" t="e">
        <f t="shared" si="7"/>
        <v>#REF!</v>
      </c>
      <c r="Q119" s="41" t="e">
        <f t="shared" si="8"/>
        <v>#REF!</v>
      </c>
      <c r="R119" s="48" t="e">
        <f t="shared" si="9"/>
        <v>#REF!</v>
      </c>
    </row>
    <row r="120" spans="1:18" s="30" customFormat="1" ht="23.1" customHeight="1">
      <c r="A120" s="43">
        <v>90</v>
      </c>
      <c r="B120" s="12" t="s">
        <v>137</v>
      </c>
      <c r="C120" s="1"/>
      <c r="D120" s="5"/>
      <c r="E120" s="9"/>
      <c r="F120" s="23"/>
      <c r="G120" s="23" t="e">
        <f>#REF!*1490000*M120</f>
        <v>#REF!</v>
      </c>
      <c r="H120" s="41" t="e">
        <f>#REF!*1490000*L120</f>
        <v>#REF!</v>
      </c>
      <c r="I120" s="41" t="e">
        <f>#REF!*1490000*M120</f>
        <v>#REF!</v>
      </c>
      <c r="J120" s="23" t="e">
        <f>#REF!*1490000*L120</f>
        <v>#REF!</v>
      </c>
      <c r="K120" s="23" t="e">
        <f>#REF!*1490000*M120</f>
        <v>#REF!</v>
      </c>
      <c r="L120" s="47" t="s">
        <v>165</v>
      </c>
      <c r="M120" s="47" t="s">
        <v>166</v>
      </c>
      <c r="N120" s="41" t="e">
        <f t="shared" si="5"/>
        <v>#REF!</v>
      </c>
      <c r="O120" s="41" t="e">
        <f t="shared" si="6"/>
        <v>#REF!</v>
      </c>
      <c r="P120" s="41" t="e">
        <f t="shared" si="7"/>
        <v>#REF!</v>
      </c>
      <c r="Q120" s="41" t="e">
        <f t="shared" si="8"/>
        <v>#REF!</v>
      </c>
      <c r="R120" s="48" t="e">
        <f t="shared" si="9"/>
        <v>#REF!</v>
      </c>
    </row>
    <row r="121" spans="1:18" s="30" customFormat="1" ht="23.1" customHeight="1">
      <c r="A121" s="43">
        <v>91</v>
      </c>
      <c r="B121" s="12" t="s">
        <v>138</v>
      </c>
      <c r="C121" s="1"/>
      <c r="D121" s="5"/>
      <c r="E121" s="9"/>
      <c r="F121" s="23"/>
      <c r="G121" s="23" t="e">
        <f>#REF!*1490000*M121</f>
        <v>#REF!</v>
      </c>
      <c r="H121" s="41" t="e">
        <f>#REF!*1490000*L121</f>
        <v>#REF!</v>
      </c>
      <c r="I121" s="41" t="e">
        <f>#REF!*1490000*M121</f>
        <v>#REF!</v>
      </c>
      <c r="J121" s="23" t="e">
        <f>#REF!*1490000*L121</f>
        <v>#REF!</v>
      </c>
      <c r="K121" s="23" t="e">
        <f>#REF!*1490000*M121</f>
        <v>#REF!</v>
      </c>
      <c r="L121" s="47" t="s">
        <v>165</v>
      </c>
      <c r="M121" s="47" t="s">
        <v>166</v>
      </c>
      <c r="N121" s="41" t="e">
        <f t="shared" si="5"/>
        <v>#REF!</v>
      </c>
      <c r="O121" s="41" t="e">
        <f t="shared" si="6"/>
        <v>#REF!</v>
      </c>
      <c r="P121" s="41" t="e">
        <f t="shared" si="7"/>
        <v>#REF!</v>
      </c>
      <c r="Q121" s="41" t="e">
        <f t="shared" si="8"/>
        <v>#REF!</v>
      </c>
      <c r="R121" s="48" t="e">
        <f t="shared" si="9"/>
        <v>#REF!</v>
      </c>
    </row>
    <row r="122" spans="1:18" s="30" customFormat="1" ht="23.1" customHeight="1">
      <c r="A122" s="43"/>
      <c r="B122" s="13" t="s">
        <v>139</v>
      </c>
      <c r="C122" s="1"/>
      <c r="D122" s="5"/>
      <c r="E122" s="9"/>
      <c r="F122" s="23"/>
      <c r="G122" s="23" t="e">
        <f>#REF!*1490000*M122</f>
        <v>#REF!</v>
      </c>
      <c r="H122" s="41" t="e">
        <f>#REF!*1490000*L122</f>
        <v>#REF!</v>
      </c>
      <c r="I122" s="41" t="e">
        <f>#REF!*1490000*M122</f>
        <v>#REF!</v>
      </c>
      <c r="J122" s="23" t="e">
        <f>#REF!*1490000*L122</f>
        <v>#REF!</v>
      </c>
      <c r="K122" s="23" t="e">
        <f>#REF!*1490000*M122</f>
        <v>#REF!</v>
      </c>
      <c r="L122" s="47" t="s">
        <v>165</v>
      </c>
      <c r="M122" s="47" t="s">
        <v>166</v>
      </c>
      <c r="N122" s="41" t="e">
        <f t="shared" si="5"/>
        <v>#REF!</v>
      </c>
      <c r="O122" s="41" t="e">
        <f t="shared" si="6"/>
        <v>#REF!</v>
      </c>
      <c r="P122" s="41" t="e">
        <f t="shared" si="7"/>
        <v>#REF!</v>
      </c>
      <c r="Q122" s="41" t="e">
        <f t="shared" si="8"/>
        <v>#REF!</v>
      </c>
      <c r="R122" s="48" t="e">
        <f t="shared" si="9"/>
        <v>#REF!</v>
      </c>
    </row>
    <row r="123" spans="1:18" s="30" customFormat="1" ht="23.1" customHeight="1">
      <c r="A123" s="43">
        <v>92</v>
      </c>
      <c r="B123" s="12" t="s">
        <v>140</v>
      </c>
      <c r="C123" s="43" t="s">
        <v>158</v>
      </c>
      <c r="D123" s="5"/>
      <c r="E123" s="9"/>
      <c r="F123" s="23"/>
      <c r="G123" s="23" t="e">
        <f>#REF!*1490000*M123</f>
        <v>#REF!</v>
      </c>
      <c r="H123" s="41" t="e">
        <f>#REF!*1490000*L123</f>
        <v>#REF!</v>
      </c>
      <c r="I123" s="41" t="e">
        <f>#REF!*1490000*M123</f>
        <v>#REF!</v>
      </c>
      <c r="J123" s="23" t="e">
        <f>#REF!*1490000*L123</f>
        <v>#REF!</v>
      </c>
      <c r="K123" s="23" t="e">
        <f>#REF!*1490000*M123</f>
        <v>#REF!</v>
      </c>
      <c r="L123" s="47" t="s">
        <v>165</v>
      </c>
      <c r="M123" s="47" t="s">
        <v>166</v>
      </c>
      <c r="N123" s="41" t="e">
        <f t="shared" si="5"/>
        <v>#REF!</v>
      </c>
      <c r="O123" s="41" t="e">
        <f t="shared" si="6"/>
        <v>#REF!</v>
      </c>
      <c r="P123" s="41" t="e">
        <f t="shared" si="7"/>
        <v>#REF!</v>
      </c>
      <c r="Q123" s="41" t="e">
        <f t="shared" si="8"/>
        <v>#REF!</v>
      </c>
      <c r="R123" s="48" t="e">
        <f t="shared" si="9"/>
        <v>#REF!</v>
      </c>
    </row>
    <row r="124" spans="1:18" s="79" customFormat="1" ht="23.1" customHeight="1">
      <c r="A124" s="76">
        <v>93</v>
      </c>
      <c r="B124" s="17" t="s">
        <v>141</v>
      </c>
      <c r="C124" s="81"/>
      <c r="D124" s="83"/>
      <c r="E124" s="84"/>
      <c r="F124" s="23"/>
      <c r="G124" s="23" t="e">
        <f>#REF!*1490000*M124</f>
        <v>#REF!</v>
      </c>
      <c r="H124" s="41" t="e">
        <f>#REF!*1490000*L124</f>
        <v>#REF!</v>
      </c>
      <c r="I124" s="41" t="e">
        <f>#REF!*1490000*M124</f>
        <v>#REF!</v>
      </c>
      <c r="J124" s="23" t="e">
        <f>#REF!*1490000*L124</f>
        <v>#REF!</v>
      </c>
      <c r="K124" s="23" t="e">
        <f>#REF!*1490000*M124</f>
        <v>#REF!</v>
      </c>
      <c r="L124" s="77" t="s">
        <v>165</v>
      </c>
      <c r="M124" s="77" t="s">
        <v>166</v>
      </c>
      <c r="N124" s="23" t="e">
        <f t="shared" si="5"/>
        <v>#REF!</v>
      </c>
      <c r="O124" s="23" t="e">
        <f t="shared" si="6"/>
        <v>#REF!</v>
      </c>
      <c r="P124" s="23" t="e">
        <f t="shared" si="7"/>
        <v>#REF!</v>
      </c>
      <c r="Q124" s="23" t="e">
        <f t="shared" si="8"/>
        <v>#REF!</v>
      </c>
      <c r="R124" s="78" t="e">
        <f t="shared" si="9"/>
        <v>#REF!</v>
      </c>
    </row>
    <row r="125" spans="1:18" s="30" customFormat="1" ht="23.1" customHeight="1">
      <c r="A125" s="43">
        <v>94</v>
      </c>
      <c r="B125" s="12" t="s">
        <v>142</v>
      </c>
      <c r="C125" s="1"/>
      <c r="D125" s="5"/>
      <c r="E125" s="9"/>
      <c r="F125" s="23"/>
      <c r="G125" s="23" t="e">
        <f>#REF!*1490000*M125</f>
        <v>#REF!</v>
      </c>
      <c r="H125" s="41" t="e">
        <f>#REF!*1490000*L125</f>
        <v>#REF!</v>
      </c>
      <c r="I125" s="41" t="e">
        <f>#REF!*1490000*M125</f>
        <v>#REF!</v>
      </c>
      <c r="J125" s="23" t="e">
        <f>#REF!*1490000*L125</f>
        <v>#REF!</v>
      </c>
      <c r="K125" s="23" t="e">
        <f>#REF!*1490000*M125</f>
        <v>#REF!</v>
      </c>
      <c r="L125" s="47" t="s">
        <v>165</v>
      </c>
      <c r="M125" s="47" t="s">
        <v>166</v>
      </c>
      <c r="N125" s="41" t="e">
        <f t="shared" si="5"/>
        <v>#REF!</v>
      </c>
      <c r="O125" s="41" t="e">
        <f t="shared" si="6"/>
        <v>#REF!</v>
      </c>
      <c r="P125" s="41" t="e">
        <f t="shared" si="7"/>
        <v>#REF!</v>
      </c>
      <c r="Q125" s="41" t="e">
        <f t="shared" si="8"/>
        <v>#REF!</v>
      </c>
      <c r="R125" s="48" t="e">
        <f t="shared" si="9"/>
        <v>#REF!</v>
      </c>
    </row>
    <row r="126" spans="1:18" s="79" customFormat="1" ht="23.1" customHeight="1">
      <c r="A126" s="76">
        <v>95</v>
      </c>
      <c r="B126" s="17" t="s">
        <v>143</v>
      </c>
      <c r="C126" s="81"/>
      <c r="D126" s="83"/>
      <c r="E126" s="84"/>
      <c r="F126" s="23"/>
      <c r="G126" s="23" t="e">
        <f>#REF!*1490000*M126</f>
        <v>#REF!</v>
      </c>
      <c r="H126" s="41" t="e">
        <f>#REF!*1490000*L126</f>
        <v>#REF!</v>
      </c>
      <c r="I126" s="41" t="e">
        <f>#REF!*1490000*M126</f>
        <v>#REF!</v>
      </c>
      <c r="J126" s="23" t="e">
        <f>#REF!*1490000*L126</f>
        <v>#REF!</v>
      </c>
      <c r="K126" s="23" t="e">
        <f>#REF!*1490000*M126</f>
        <v>#REF!</v>
      </c>
      <c r="L126" s="77" t="s">
        <v>165</v>
      </c>
      <c r="M126" s="77" t="s">
        <v>166</v>
      </c>
      <c r="N126" s="23" t="e">
        <f t="shared" si="5"/>
        <v>#REF!</v>
      </c>
      <c r="O126" s="23" t="e">
        <f t="shared" si="6"/>
        <v>#REF!</v>
      </c>
      <c r="P126" s="23" t="e">
        <f t="shared" si="7"/>
        <v>#REF!</v>
      </c>
      <c r="Q126" s="23" t="e">
        <f t="shared" si="8"/>
        <v>#REF!</v>
      </c>
      <c r="R126" s="78" t="e">
        <f t="shared" si="9"/>
        <v>#REF!</v>
      </c>
    </row>
    <row r="127" spans="1:18" s="30" customFormat="1" ht="23.1" customHeight="1">
      <c r="A127" s="43"/>
      <c r="B127" s="13" t="s">
        <v>145</v>
      </c>
      <c r="C127" s="1"/>
      <c r="D127" s="5"/>
      <c r="E127" s="9"/>
      <c r="F127" s="23"/>
      <c r="G127" s="23" t="e">
        <f>#REF!*1490000*M127</f>
        <v>#REF!</v>
      </c>
      <c r="H127" s="41" t="e">
        <f>#REF!*1490000*L127</f>
        <v>#REF!</v>
      </c>
      <c r="I127" s="41" t="e">
        <f>#REF!*1490000*M127</f>
        <v>#REF!</v>
      </c>
      <c r="J127" s="23" t="e">
        <f>#REF!*1490000*L127</f>
        <v>#REF!</v>
      </c>
      <c r="K127" s="23" t="e">
        <f>#REF!*1490000*M127</f>
        <v>#REF!</v>
      </c>
      <c r="L127" s="47" t="s">
        <v>165</v>
      </c>
      <c r="M127" s="47" t="s">
        <v>166</v>
      </c>
      <c r="N127" s="41" t="e">
        <f t="shared" si="5"/>
        <v>#REF!</v>
      </c>
      <c r="O127" s="41" t="e">
        <f t="shared" si="6"/>
        <v>#REF!</v>
      </c>
      <c r="P127" s="41" t="e">
        <f t="shared" si="7"/>
        <v>#REF!</v>
      </c>
      <c r="Q127" s="41" t="e">
        <f t="shared" si="8"/>
        <v>#REF!</v>
      </c>
      <c r="R127" s="48" t="e">
        <f t="shared" si="9"/>
        <v>#REF!</v>
      </c>
    </row>
    <row r="128" spans="1:18" s="30" customFormat="1" ht="23.1" customHeight="1">
      <c r="A128" s="43">
        <v>96</v>
      </c>
      <c r="B128" s="12" t="s">
        <v>146</v>
      </c>
      <c r="C128" s="1"/>
      <c r="D128" s="5"/>
      <c r="E128" s="9"/>
      <c r="F128" s="23"/>
      <c r="G128" s="23" t="e">
        <f>#REF!*1490000*M128</f>
        <v>#REF!</v>
      </c>
      <c r="H128" s="41" t="e">
        <f>#REF!*1490000*L128</f>
        <v>#REF!</v>
      </c>
      <c r="I128" s="41" t="e">
        <f>#REF!*1490000*M128</f>
        <v>#REF!</v>
      </c>
      <c r="J128" s="23" t="e">
        <f>#REF!*1490000*L128</f>
        <v>#REF!</v>
      </c>
      <c r="K128" s="23" t="e">
        <f>#REF!*1490000*M128</f>
        <v>#REF!</v>
      </c>
      <c r="L128" s="47" t="s">
        <v>165</v>
      </c>
      <c r="M128" s="47" t="s">
        <v>166</v>
      </c>
      <c r="N128" s="41" t="e">
        <f t="shared" si="5"/>
        <v>#REF!</v>
      </c>
      <c r="O128" s="41" t="e">
        <f t="shared" si="6"/>
        <v>#REF!</v>
      </c>
      <c r="P128" s="41" t="e">
        <f t="shared" si="7"/>
        <v>#REF!</v>
      </c>
      <c r="Q128" s="41" t="e">
        <f t="shared" si="8"/>
        <v>#REF!</v>
      </c>
      <c r="R128" s="48" t="e">
        <f t="shared" si="9"/>
        <v>#REF!</v>
      </c>
    </row>
    <row r="129" spans="1:18" s="30" customFormat="1" ht="23.1" customHeight="1">
      <c r="A129" s="43">
        <v>97</v>
      </c>
      <c r="B129" s="12" t="s">
        <v>147</v>
      </c>
      <c r="C129" s="1"/>
      <c r="D129" s="5"/>
      <c r="E129" s="9"/>
      <c r="F129" s="23"/>
      <c r="G129" s="23" t="e">
        <f>#REF!*1490000*M129</f>
        <v>#REF!</v>
      </c>
      <c r="H129" s="41" t="e">
        <f>#REF!*1490000*L129</f>
        <v>#REF!</v>
      </c>
      <c r="I129" s="41" t="e">
        <f>#REF!*1490000*M129</f>
        <v>#REF!</v>
      </c>
      <c r="J129" s="23" t="e">
        <f>#REF!*1490000*L129</f>
        <v>#REF!</v>
      </c>
      <c r="K129" s="23" t="e">
        <f>#REF!*1490000*M129</f>
        <v>#REF!</v>
      </c>
      <c r="L129" s="47" t="s">
        <v>165</v>
      </c>
      <c r="M129" s="47" t="s">
        <v>166</v>
      </c>
      <c r="N129" s="41" t="e">
        <f t="shared" si="5"/>
        <v>#REF!</v>
      </c>
      <c r="O129" s="41" t="e">
        <f t="shared" si="6"/>
        <v>#REF!</v>
      </c>
      <c r="P129" s="41" t="e">
        <f t="shared" si="7"/>
        <v>#REF!</v>
      </c>
      <c r="Q129" s="41" t="e">
        <f t="shared" si="8"/>
        <v>#REF!</v>
      </c>
      <c r="R129" s="48" t="e">
        <f t="shared" si="9"/>
        <v>#REF!</v>
      </c>
    </row>
    <row r="130" spans="1:18" s="30" customFormat="1" ht="23.1" customHeight="1">
      <c r="A130" s="43">
        <v>98</v>
      </c>
      <c r="B130" s="12" t="s">
        <v>148</v>
      </c>
      <c r="C130" s="43" t="s">
        <v>158</v>
      </c>
      <c r="D130" s="5"/>
      <c r="E130" s="9"/>
      <c r="F130" s="23"/>
      <c r="G130" s="23" t="e">
        <f>#REF!*1490000*M130</f>
        <v>#REF!</v>
      </c>
      <c r="H130" s="41" t="e">
        <f>#REF!*1490000*L130</f>
        <v>#REF!</v>
      </c>
      <c r="I130" s="41" t="e">
        <f>#REF!*1490000*M130</f>
        <v>#REF!</v>
      </c>
      <c r="J130" s="23" t="e">
        <f>#REF!*1490000*L130</f>
        <v>#REF!</v>
      </c>
      <c r="K130" s="23" t="e">
        <f>#REF!*1490000*M130</f>
        <v>#REF!</v>
      </c>
      <c r="L130" s="47" t="s">
        <v>165</v>
      </c>
      <c r="M130" s="47" t="s">
        <v>166</v>
      </c>
      <c r="N130" s="41" t="e">
        <f t="shared" si="5"/>
        <v>#REF!</v>
      </c>
      <c r="O130" s="41" t="e">
        <f t="shared" si="6"/>
        <v>#REF!</v>
      </c>
      <c r="P130" s="41" t="e">
        <f t="shared" si="7"/>
        <v>#REF!</v>
      </c>
      <c r="Q130" s="41" t="e">
        <f t="shared" si="8"/>
        <v>#REF!</v>
      </c>
      <c r="R130" s="48" t="e">
        <f t="shared" si="9"/>
        <v>#REF!</v>
      </c>
    </row>
    <row r="131" spans="1:18" s="30" customFormat="1" ht="23.1" customHeight="1">
      <c r="A131" s="43"/>
      <c r="B131" s="13" t="s">
        <v>149</v>
      </c>
      <c r="C131" s="1"/>
      <c r="D131" s="5"/>
      <c r="E131" s="9"/>
      <c r="F131" s="23"/>
      <c r="G131" s="23" t="e">
        <f>#REF!*1490000*M131</f>
        <v>#REF!</v>
      </c>
      <c r="H131" s="41" t="e">
        <f>#REF!*1490000*L131</f>
        <v>#REF!</v>
      </c>
      <c r="I131" s="41" t="e">
        <f>#REF!*1490000*M131</f>
        <v>#REF!</v>
      </c>
      <c r="J131" s="23" t="e">
        <f>#REF!*1490000*L131</f>
        <v>#REF!</v>
      </c>
      <c r="K131" s="23" t="e">
        <f>#REF!*1490000*M131</f>
        <v>#REF!</v>
      </c>
      <c r="L131" s="47" t="s">
        <v>165</v>
      </c>
      <c r="M131" s="47" t="s">
        <v>166</v>
      </c>
      <c r="N131" s="41" t="e">
        <f t="shared" si="5"/>
        <v>#REF!</v>
      </c>
      <c r="O131" s="41" t="e">
        <f t="shared" si="6"/>
        <v>#REF!</v>
      </c>
      <c r="P131" s="41" t="e">
        <f t="shared" si="7"/>
        <v>#REF!</v>
      </c>
      <c r="Q131" s="41" t="e">
        <f t="shared" si="8"/>
        <v>#REF!</v>
      </c>
      <c r="R131" s="48" t="e">
        <f t="shared" si="9"/>
        <v>#REF!</v>
      </c>
    </row>
    <row r="132" spans="1:18" s="30" customFormat="1" ht="23.1" customHeight="1">
      <c r="A132" s="43">
        <v>99</v>
      </c>
      <c r="B132" s="12" t="s">
        <v>150</v>
      </c>
      <c r="C132" s="1"/>
      <c r="D132" s="5"/>
      <c r="E132" s="9"/>
      <c r="F132" s="23"/>
      <c r="G132" s="23" t="e">
        <f>#REF!*1490000*M132</f>
        <v>#REF!</v>
      </c>
      <c r="H132" s="41" t="e">
        <f>#REF!*1490000*L132</f>
        <v>#REF!</v>
      </c>
      <c r="I132" s="41" t="e">
        <f>#REF!*1490000*M132</f>
        <v>#REF!</v>
      </c>
      <c r="J132" s="23" t="e">
        <f>#REF!*1490000*L132</f>
        <v>#REF!</v>
      </c>
      <c r="K132" s="23" t="e">
        <f>#REF!*1490000*M132</f>
        <v>#REF!</v>
      </c>
      <c r="L132" s="47" t="s">
        <v>165</v>
      </c>
      <c r="M132" s="47" t="s">
        <v>166</v>
      </c>
      <c r="N132" s="41" t="e">
        <f t="shared" si="5"/>
        <v>#REF!</v>
      </c>
      <c r="O132" s="41" t="e">
        <f t="shared" si="6"/>
        <v>#REF!</v>
      </c>
      <c r="P132" s="41" t="e">
        <f t="shared" si="7"/>
        <v>#REF!</v>
      </c>
      <c r="Q132" s="41" t="e">
        <f t="shared" si="8"/>
        <v>#REF!</v>
      </c>
      <c r="R132" s="48" t="e">
        <f t="shared" si="9"/>
        <v>#REF!</v>
      </c>
    </row>
    <row r="133" spans="1:18" s="30" customFormat="1" ht="23.1" customHeight="1">
      <c r="A133" s="43">
        <v>100</v>
      </c>
      <c r="B133" s="12" t="s">
        <v>151</v>
      </c>
      <c r="C133" s="1"/>
      <c r="D133" s="5"/>
      <c r="E133" s="9"/>
      <c r="F133" s="23"/>
      <c r="G133" s="23" t="e">
        <f>#REF!*1490000*M133</f>
        <v>#REF!</v>
      </c>
      <c r="H133" s="41" t="e">
        <f>#REF!*1490000*L133</f>
        <v>#REF!</v>
      </c>
      <c r="I133" s="41" t="e">
        <f>#REF!*1490000*M133</f>
        <v>#REF!</v>
      </c>
      <c r="J133" s="23" t="e">
        <f>#REF!*1490000*L133</f>
        <v>#REF!</v>
      </c>
      <c r="K133" s="23" t="e">
        <f>#REF!*1490000*M133</f>
        <v>#REF!</v>
      </c>
      <c r="L133" s="47" t="s">
        <v>165</v>
      </c>
      <c r="M133" s="47" t="s">
        <v>166</v>
      </c>
      <c r="N133" s="41" t="e">
        <f t="shared" si="5"/>
        <v>#REF!</v>
      </c>
      <c r="O133" s="41" t="e">
        <f t="shared" si="6"/>
        <v>#REF!</v>
      </c>
      <c r="P133" s="41" t="e">
        <f t="shared" si="7"/>
        <v>#REF!</v>
      </c>
      <c r="Q133" s="41" t="e">
        <f t="shared" si="8"/>
        <v>#REF!</v>
      </c>
      <c r="R133" s="48" t="e">
        <f t="shared" si="9"/>
        <v>#REF!</v>
      </c>
    </row>
    <row r="134" spans="1:18" s="30" customFormat="1" ht="23.1" customHeight="1">
      <c r="A134" s="43">
        <v>101</v>
      </c>
      <c r="B134" s="12" t="s">
        <v>152</v>
      </c>
      <c r="C134" s="43" t="s">
        <v>158</v>
      </c>
      <c r="D134" s="5"/>
      <c r="E134" s="9"/>
      <c r="F134" s="23"/>
      <c r="G134" s="23" t="e">
        <f>#REF!*1490000*M134</f>
        <v>#REF!</v>
      </c>
      <c r="H134" s="41" t="e">
        <f>#REF!*1490000*L134</f>
        <v>#REF!</v>
      </c>
      <c r="I134" s="41" t="e">
        <f>#REF!*1490000*M134</f>
        <v>#REF!</v>
      </c>
      <c r="J134" s="23" t="e">
        <f>#REF!*1490000*L134</f>
        <v>#REF!</v>
      </c>
      <c r="K134" s="23" t="e">
        <f>#REF!*1490000*M134</f>
        <v>#REF!</v>
      </c>
      <c r="L134" s="47" t="s">
        <v>165</v>
      </c>
      <c r="M134" s="47" t="s">
        <v>166</v>
      </c>
      <c r="N134" s="41" t="e">
        <f t="shared" si="5"/>
        <v>#REF!</v>
      </c>
      <c r="O134" s="41" t="e">
        <f t="shared" si="6"/>
        <v>#REF!</v>
      </c>
      <c r="P134" s="41" t="e">
        <f t="shared" si="7"/>
        <v>#REF!</v>
      </c>
      <c r="Q134" s="41" t="e">
        <f t="shared" si="8"/>
        <v>#REF!</v>
      </c>
      <c r="R134" s="48" t="e">
        <f t="shared" si="9"/>
        <v>#REF!</v>
      </c>
    </row>
    <row r="135" spans="1:18" s="30" customFormat="1" ht="23.1" customHeight="1">
      <c r="A135" s="43">
        <v>102</v>
      </c>
      <c r="B135" s="12" t="s">
        <v>153</v>
      </c>
      <c r="C135" s="1"/>
      <c r="D135" s="5"/>
      <c r="E135" s="9"/>
      <c r="F135" s="23"/>
      <c r="G135" s="23" t="e">
        <f>#REF!*1490000*M135</f>
        <v>#REF!</v>
      </c>
      <c r="H135" s="41" t="e">
        <f>#REF!*1490000*L135</f>
        <v>#REF!</v>
      </c>
      <c r="I135" s="41" t="e">
        <f>#REF!*1490000*M135</f>
        <v>#REF!</v>
      </c>
      <c r="J135" s="23" t="e">
        <f>#REF!*1490000*L135</f>
        <v>#REF!</v>
      </c>
      <c r="K135" s="23" t="e">
        <f>#REF!*1490000*M135</f>
        <v>#REF!</v>
      </c>
      <c r="L135" s="47" t="s">
        <v>165</v>
      </c>
      <c r="M135" s="47" t="s">
        <v>166</v>
      </c>
      <c r="N135" s="41" t="e">
        <f t="shared" si="5"/>
        <v>#REF!</v>
      </c>
      <c r="O135" s="41" t="e">
        <f t="shared" si="6"/>
        <v>#REF!</v>
      </c>
      <c r="P135" s="41" t="e">
        <f t="shared" si="7"/>
        <v>#REF!</v>
      </c>
      <c r="Q135" s="41" t="e">
        <f t="shared" si="8"/>
        <v>#REF!</v>
      </c>
      <c r="R135" s="48" t="e">
        <f t="shared" si="9"/>
        <v>#REF!</v>
      </c>
    </row>
    <row r="136" spans="1:18" s="30" customFormat="1" ht="23.1" customHeight="1">
      <c r="A136" s="43"/>
      <c r="B136" s="13" t="s">
        <v>154</v>
      </c>
      <c r="C136" s="1"/>
      <c r="D136" s="5"/>
      <c r="E136" s="9"/>
      <c r="F136" s="23"/>
      <c r="G136" s="23" t="e">
        <f>#REF!*1490000*M136</f>
        <v>#REF!</v>
      </c>
      <c r="H136" s="41" t="e">
        <f>#REF!*1490000*L136</f>
        <v>#REF!</v>
      </c>
      <c r="I136" s="41" t="e">
        <f>#REF!*1490000*M136</f>
        <v>#REF!</v>
      </c>
      <c r="J136" s="23" t="e">
        <f>#REF!*1490000*L136</f>
        <v>#REF!</v>
      </c>
      <c r="K136" s="23" t="e">
        <f>#REF!*1490000*M136</f>
        <v>#REF!</v>
      </c>
      <c r="L136" s="47" t="s">
        <v>165</v>
      </c>
      <c r="M136" s="47" t="s">
        <v>166</v>
      </c>
      <c r="N136" s="41" t="e">
        <f t="shared" si="5"/>
        <v>#REF!</v>
      </c>
      <c r="O136" s="41" t="e">
        <f t="shared" si="6"/>
        <v>#REF!</v>
      </c>
      <c r="P136" s="41" t="e">
        <f t="shared" si="7"/>
        <v>#REF!</v>
      </c>
      <c r="Q136" s="41" t="e">
        <f t="shared" si="8"/>
        <v>#REF!</v>
      </c>
      <c r="R136" s="48" t="e">
        <f t="shared" si="9"/>
        <v>#REF!</v>
      </c>
    </row>
    <row r="137" spans="1:18" s="30" customFormat="1" ht="23.1" customHeight="1">
      <c r="A137" s="43">
        <v>103</v>
      </c>
      <c r="B137" s="12" t="s">
        <v>144</v>
      </c>
      <c r="C137" s="1"/>
      <c r="D137" s="5"/>
      <c r="E137" s="9"/>
      <c r="F137" s="23"/>
      <c r="G137" s="23" t="e">
        <f>#REF!*1490000*M137</f>
        <v>#REF!</v>
      </c>
      <c r="H137" s="41" t="e">
        <f>#REF!*1490000*L137</f>
        <v>#REF!</v>
      </c>
      <c r="I137" s="41" t="e">
        <f>#REF!*1490000*M137</f>
        <v>#REF!</v>
      </c>
      <c r="J137" s="23" t="e">
        <f>#REF!*1490000*L137</f>
        <v>#REF!</v>
      </c>
      <c r="K137" s="23" t="e">
        <f>#REF!*1490000*M137</f>
        <v>#REF!</v>
      </c>
      <c r="L137" s="47" t="s">
        <v>165</v>
      </c>
      <c r="M137" s="47" t="s">
        <v>166</v>
      </c>
      <c r="N137" s="41" t="e">
        <f t="shared" si="5"/>
        <v>#REF!</v>
      </c>
      <c r="O137" s="41" t="e">
        <f t="shared" si="6"/>
        <v>#REF!</v>
      </c>
      <c r="P137" s="41" t="e">
        <f t="shared" si="7"/>
        <v>#REF!</v>
      </c>
      <c r="Q137" s="41" t="e">
        <f t="shared" si="8"/>
        <v>#REF!</v>
      </c>
      <c r="R137" s="48" t="e">
        <f t="shared" si="9"/>
        <v>#REF!</v>
      </c>
    </row>
    <row r="138" spans="1:18" s="30" customFormat="1" ht="23.1" customHeight="1">
      <c r="A138" s="43">
        <v>104</v>
      </c>
      <c r="B138" s="12" t="s">
        <v>155</v>
      </c>
      <c r="C138" s="43" t="s">
        <v>158</v>
      </c>
      <c r="D138" s="5"/>
      <c r="E138" s="9"/>
      <c r="F138" s="23"/>
      <c r="G138" s="23" t="e">
        <f>#REF!*1490000*M138</f>
        <v>#REF!</v>
      </c>
      <c r="H138" s="41" t="e">
        <f>#REF!*1490000*L138</f>
        <v>#REF!</v>
      </c>
      <c r="I138" s="41" t="e">
        <f>#REF!*1490000*M138</f>
        <v>#REF!</v>
      </c>
      <c r="J138" s="23" t="e">
        <f>#REF!*1490000*L138</f>
        <v>#REF!</v>
      </c>
      <c r="K138" s="23" t="e">
        <f>#REF!*1490000*M138</f>
        <v>#REF!</v>
      </c>
      <c r="L138" s="47" t="s">
        <v>165</v>
      </c>
      <c r="M138" s="47" t="s">
        <v>166</v>
      </c>
      <c r="N138" s="41" t="e">
        <f t="shared" si="5"/>
        <v>#REF!</v>
      </c>
      <c r="O138" s="41" t="e">
        <f t="shared" si="6"/>
        <v>#REF!</v>
      </c>
      <c r="P138" s="41" t="e">
        <f t="shared" si="7"/>
        <v>#REF!</v>
      </c>
      <c r="Q138" s="41" t="e">
        <f t="shared" si="8"/>
        <v>#REF!</v>
      </c>
      <c r="R138" s="48" t="e">
        <f t="shared" si="9"/>
        <v>#REF!</v>
      </c>
    </row>
    <row r="139" spans="1:18" s="30" customFormat="1" ht="23.1" customHeight="1">
      <c r="A139" s="43">
        <v>105</v>
      </c>
      <c r="B139" s="12" t="s">
        <v>156</v>
      </c>
      <c r="C139" s="1"/>
      <c r="D139" s="5"/>
      <c r="E139" s="9"/>
      <c r="F139" s="23"/>
      <c r="G139" s="23" t="e">
        <f>#REF!*1490000*M139</f>
        <v>#REF!</v>
      </c>
      <c r="H139" s="41" t="e">
        <f>#REF!*1490000*L139</f>
        <v>#REF!</v>
      </c>
      <c r="I139" s="41" t="e">
        <f>#REF!*1490000*M139</f>
        <v>#REF!</v>
      </c>
      <c r="J139" s="23" t="e">
        <f>#REF!*1490000*L139</f>
        <v>#REF!</v>
      </c>
      <c r="K139" s="23" t="e">
        <f>#REF!*1490000*M139</f>
        <v>#REF!</v>
      </c>
      <c r="L139" s="47" t="s">
        <v>165</v>
      </c>
      <c r="M139" s="47" t="s">
        <v>166</v>
      </c>
      <c r="N139" s="41" t="e">
        <f t="shared" ref="N139:N140" si="10">F139+G139+H139+I139+J139+K139</f>
        <v>#REF!</v>
      </c>
      <c r="O139" s="41" t="e">
        <f>N139*17.5%</f>
        <v>#REF!</v>
      </c>
      <c r="P139" s="41" t="e">
        <f t="shared" ref="P139:P140" si="11">N139*3%</f>
        <v>#REF!</v>
      </c>
      <c r="Q139" s="41" t="e">
        <f t="shared" ref="Q139:Q140" si="12">N139*2%</f>
        <v>#REF!</v>
      </c>
      <c r="R139" s="48" t="e">
        <f t="shared" ref="R139:R140" si="13">N139*1%</f>
        <v>#REF!</v>
      </c>
    </row>
    <row r="140" spans="1:18" s="30" customFormat="1" ht="23.1" customHeight="1">
      <c r="A140" s="50">
        <v>106</v>
      </c>
      <c r="B140" s="16" t="s">
        <v>157</v>
      </c>
      <c r="C140" s="7"/>
      <c r="D140" s="21"/>
      <c r="E140" s="10"/>
      <c r="F140" s="23"/>
      <c r="G140" s="23" t="e">
        <f>#REF!*1490000*M140</f>
        <v>#REF!</v>
      </c>
      <c r="H140" s="41" t="e">
        <f>#REF!*1490000*L140</f>
        <v>#REF!</v>
      </c>
      <c r="I140" s="41" t="e">
        <f>#REF!*1490000*M140</f>
        <v>#REF!</v>
      </c>
      <c r="J140" s="23" t="e">
        <f>#REF!*1490000*L140</f>
        <v>#REF!</v>
      </c>
      <c r="K140" s="23" t="e">
        <f>#REF!*1490000*M140</f>
        <v>#REF!</v>
      </c>
      <c r="L140" s="53" t="s">
        <v>165</v>
      </c>
      <c r="M140" s="53" t="s">
        <v>166</v>
      </c>
      <c r="N140" s="52" t="e">
        <f t="shared" si="10"/>
        <v>#REF!</v>
      </c>
      <c r="O140" s="41" t="e">
        <f>N140*17.5%</f>
        <v>#REF!</v>
      </c>
      <c r="P140" s="52" t="e">
        <f t="shared" si="11"/>
        <v>#REF!</v>
      </c>
      <c r="Q140" s="52" t="e">
        <f t="shared" si="12"/>
        <v>#REF!</v>
      </c>
      <c r="R140" s="54" t="e">
        <f t="shared" si="13"/>
        <v>#REF!</v>
      </c>
    </row>
    <row r="141" spans="1:18" s="30" customFormat="1" ht="23.1" customHeight="1">
      <c r="A141" s="55"/>
      <c r="B141" s="55" t="s">
        <v>12</v>
      </c>
      <c r="C141" s="55"/>
      <c r="D141" s="58"/>
      <c r="E141" s="55"/>
      <c r="F141" s="55"/>
      <c r="G141" s="55" t="e">
        <f t="shared" ref="G141:K141" si="14">SUM(G11:G140)</f>
        <v>#REF!</v>
      </c>
      <c r="H141" s="55" t="e">
        <f t="shared" si="14"/>
        <v>#REF!</v>
      </c>
      <c r="I141" s="55" t="e">
        <f t="shared" si="14"/>
        <v>#REF!</v>
      </c>
      <c r="J141" s="55" t="e">
        <f t="shared" si="14"/>
        <v>#REF!</v>
      </c>
      <c r="K141" s="59" t="e">
        <f t="shared" si="14"/>
        <v>#REF!</v>
      </c>
      <c r="L141" s="60"/>
      <c r="M141" s="60"/>
      <c r="N141" s="61" t="e">
        <f>SUM(N11:N140)</f>
        <v>#REF!</v>
      </c>
      <c r="O141" s="61" t="e">
        <f>SUM(O11:O140)</f>
        <v>#REF!</v>
      </c>
      <c r="P141" s="61" t="e">
        <f>SUM(P11:P140)</f>
        <v>#REF!</v>
      </c>
      <c r="Q141" s="61" t="e">
        <f>SUM(Q11:Q140)</f>
        <v>#REF!</v>
      </c>
      <c r="R141" s="61" t="e">
        <f>SUM(R11:R140)</f>
        <v>#REF!</v>
      </c>
    </row>
    <row r="142" spans="1:18" s="30" customFormat="1" ht="23.1" customHeight="1">
      <c r="A142" s="187" t="s">
        <v>177</v>
      </c>
      <c r="B142" s="187"/>
      <c r="C142" s="187"/>
      <c r="D142" s="187"/>
      <c r="E142" s="187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</row>
    <row r="143" spans="1:18" s="30" customFormat="1" ht="23.1" customHeight="1">
      <c r="A143" s="62"/>
      <c r="B143" s="188" t="s">
        <v>176</v>
      </c>
      <c r="C143" s="188"/>
      <c r="D143" s="188"/>
      <c r="E143" s="188"/>
      <c r="F143" s="63"/>
      <c r="G143" s="65"/>
      <c r="H143" s="63"/>
      <c r="I143" s="63"/>
      <c r="J143" s="63"/>
      <c r="K143" s="63"/>
      <c r="L143" s="63"/>
      <c r="M143" s="63"/>
      <c r="N143" s="63"/>
      <c r="O143" s="63"/>
      <c r="P143" s="63"/>
      <c r="Q143" s="63"/>
    </row>
    <row r="144" spans="1:18" s="30" customFormat="1" ht="23.1" customHeight="1">
      <c r="A144" s="62"/>
      <c r="B144" s="189"/>
      <c r="C144" s="189"/>
      <c r="D144" s="190"/>
      <c r="E144" s="190"/>
      <c r="F144" s="63"/>
      <c r="G144" s="65"/>
      <c r="H144" s="63"/>
      <c r="I144" s="63"/>
      <c r="J144" s="63"/>
      <c r="K144" s="63"/>
      <c r="L144" s="63"/>
      <c r="M144" s="63"/>
      <c r="N144" s="63"/>
      <c r="O144" s="63"/>
      <c r="P144" s="63"/>
      <c r="Q144" s="63"/>
    </row>
    <row r="145" spans="1:16" s="30" customFormat="1" ht="23.1" customHeight="1">
      <c r="A145" s="62"/>
      <c r="B145" s="189"/>
      <c r="C145" s="189"/>
      <c r="D145" s="87"/>
      <c r="E145" s="66"/>
      <c r="G145" s="67"/>
      <c r="J145" s="68"/>
      <c r="P145" s="68"/>
    </row>
    <row r="146" spans="1:16" ht="23.1" customHeight="1">
      <c r="A146" s="69"/>
      <c r="B146" s="70"/>
      <c r="C146" s="70"/>
      <c r="D146" s="71"/>
      <c r="E146" s="69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</row>
    <row r="147" spans="1:16" ht="23.1" customHeight="1">
      <c r="A147" s="69"/>
      <c r="B147" s="70"/>
      <c r="C147" s="70"/>
      <c r="D147" s="71"/>
      <c r="E147" s="69"/>
      <c r="F147" s="63"/>
      <c r="G147" s="72"/>
      <c r="H147" s="63"/>
      <c r="I147" s="63"/>
      <c r="J147" s="63"/>
      <c r="K147" s="63"/>
      <c r="L147" s="63"/>
      <c r="M147" s="63"/>
      <c r="N147" s="63"/>
      <c r="O147" s="63"/>
      <c r="P147" s="63"/>
    </row>
    <row r="148" spans="1:16" ht="23.1" customHeight="1">
      <c r="A148" s="69"/>
      <c r="B148" s="70"/>
      <c r="C148" s="70"/>
      <c r="D148" s="71"/>
      <c r="E148" s="69"/>
      <c r="F148" s="63"/>
      <c r="G148" s="72">
        <f>G147-G143</f>
        <v>0</v>
      </c>
      <c r="H148" s="63"/>
      <c r="I148" s="63"/>
      <c r="J148" s="63"/>
      <c r="K148" s="63"/>
      <c r="L148" s="63"/>
      <c r="M148" s="63"/>
      <c r="N148" s="63"/>
      <c r="O148" s="63"/>
      <c r="P148" s="63"/>
    </row>
    <row r="149" spans="1:16" ht="23.1" customHeight="1">
      <c r="A149" s="73"/>
      <c r="B149" s="186"/>
      <c r="C149" s="186"/>
      <c r="D149" s="86"/>
      <c r="E149" s="86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</row>
    <row r="150" spans="1:16" ht="23.1" customHeight="1">
      <c r="A150" s="63"/>
      <c r="B150" s="63"/>
      <c r="C150" s="63"/>
      <c r="D150" s="74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</row>
    <row r="151" spans="1:16" ht="23.1" customHeight="1">
      <c r="A151" s="63"/>
      <c r="B151" s="63"/>
      <c r="C151" s="63"/>
      <c r="D151" s="74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</row>
    <row r="152" spans="1:16" ht="23.1" customHeight="1">
      <c r="A152" s="63"/>
      <c r="B152" s="63"/>
      <c r="C152" s="63"/>
      <c r="D152" s="74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</row>
    <row r="153" spans="1:16" ht="23.1" customHeight="1">
      <c r="A153" s="63"/>
      <c r="B153" s="63"/>
      <c r="C153" s="63"/>
      <c r="D153" s="74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</row>
    <row r="154" spans="1:16" ht="23.1" customHeight="1">
      <c r="A154" s="63"/>
      <c r="B154" s="63"/>
      <c r="C154" s="63"/>
      <c r="D154" s="74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</row>
    <row r="155" spans="1:16" ht="23.1" customHeight="1">
      <c r="A155" s="63"/>
      <c r="B155" s="63"/>
      <c r="C155" s="63"/>
      <c r="D155" s="74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</row>
    <row r="156" spans="1:16" ht="23.1" customHeight="1">
      <c r="A156" s="63"/>
      <c r="B156" s="63"/>
      <c r="C156" s="63"/>
      <c r="D156" s="74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</row>
  </sheetData>
  <mergeCells count="27">
    <mergeCell ref="A1:C1"/>
    <mergeCell ref="A2:C2"/>
    <mergeCell ref="A3:E3"/>
    <mergeCell ref="A4:D4"/>
    <mergeCell ref="A6:A8"/>
    <mergeCell ref="B6:B8"/>
    <mergeCell ref="C6:C8"/>
    <mergeCell ref="D6:D8"/>
    <mergeCell ref="Q6:Q7"/>
    <mergeCell ref="R6:R7"/>
    <mergeCell ref="E6:E8"/>
    <mergeCell ref="F6:F7"/>
    <mergeCell ref="G6:G7"/>
    <mergeCell ref="H6:H7"/>
    <mergeCell ref="I6:I7"/>
    <mergeCell ref="J6:J7"/>
    <mergeCell ref="B17:C17"/>
    <mergeCell ref="K6:K7"/>
    <mergeCell ref="N6:N8"/>
    <mergeCell ref="O6:O7"/>
    <mergeCell ref="P6:P7"/>
    <mergeCell ref="B149:C149"/>
    <mergeCell ref="A142:E142"/>
    <mergeCell ref="B143:E143"/>
    <mergeCell ref="B144:C144"/>
    <mergeCell ref="D144:E144"/>
    <mergeCell ref="B145:C145"/>
  </mergeCells>
  <pageMargins left="0.24" right="0.17" top="0.34" bottom="0.32" header="0.83" footer="0.34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18"/>
  <sheetViews>
    <sheetView topLeftCell="A100" zoomScale="130" zoomScaleNormal="130" workbookViewId="0">
      <selection activeCell="B101" sqref="B101"/>
    </sheetView>
  </sheetViews>
  <sheetFormatPr defaultRowHeight="23.1" customHeight="1"/>
  <cols>
    <col min="1" max="1" width="13" style="26" customWidth="1"/>
    <col min="2" max="2" width="31.85546875" style="26" customWidth="1"/>
    <col min="3" max="3" width="23.140625" style="26" customWidth="1"/>
    <col min="4" max="4" width="21.28515625" style="26" customWidth="1"/>
    <col min="5" max="5" width="13" style="26" customWidth="1"/>
    <col min="6" max="6" width="13.140625" style="26" customWidth="1"/>
    <col min="7" max="7" width="11" style="26" customWidth="1"/>
    <col min="8" max="8" width="10.85546875" style="26" customWidth="1"/>
    <col min="9" max="9" width="9.7109375" style="26" customWidth="1"/>
    <col min="10" max="10" width="9.42578125" style="26" customWidth="1"/>
    <col min="11" max="11" width="9.5703125" style="26" customWidth="1"/>
    <col min="12" max="12" width="7" style="26" customWidth="1"/>
    <col min="13" max="13" width="7.42578125" style="26" customWidth="1"/>
    <col min="14" max="14" width="10.7109375" style="26" customWidth="1"/>
    <col min="15" max="15" width="11.140625" style="26" bestFit="1" customWidth="1"/>
    <col min="16" max="16" width="11.85546875" style="26" customWidth="1"/>
    <col min="17" max="17" width="12" style="26" customWidth="1"/>
    <col min="18" max="16384" width="9.140625" style="26"/>
  </cols>
  <sheetData>
    <row r="1" spans="1:18" ht="23.1" customHeight="1">
      <c r="A1" s="202" t="s">
        <v>28</v>
      </c>
      <c r="B1" s="202"/>
      <c r="C1" s="202"/>
      <c r="D1" s="24"/>
      <c r="E1" s="24"/>
    </row>
    <row r="2" spans="1:18" ht="23.1" customHeight="1">
      <c r="A2" s="202" t="s">
        <v>26</v>
      </c>
      <c r="B2" s="202"/>
      <c r="C2" s="202"/>
      <c r="D2" s="24"/>
      <c r="E2" s="24"/>
    </row>
    <row r="3" spans="1:18" ht="23.1" customHeight="1">
      <c r="A3" s="211" t="s">
        <v>196</v>
      </c>
      <c r="B3" s="211"/>
      <c r="C3" s="211"/>
      <c r="D3" s="211"/>
      <c r="E3" s="27"/>
    </row>
    <row r="4" spans="1:18" ht="23.1" customHeight="1">
      <c r="A4" s="204" t="s">
        <v>192</v>
      </c>
      <c r="B4" s="204"/>
      <c r="C4" s="204"/>
      <c r="D4" s="204"/>
      <c r="E4" s="181"/>
    </row>
    <row r="5" spans="1:18" ht="23.1" customHeight="1">
      <c r="A5" s="24"/>
      <c r="B5" s="24"/>
      <c r="C5" s="24"/>
      <c r="D5" s="24"/>
      <c r="E5" s="24"/>
    </row>
    <row r="6" spans="1:18" s="30" customFormat="1" ht="23.1" customHeight="1">
      <c r="A6" s="199" t="s">
        <v>0</v>
      </c>
      <c r="B6" s="199" t="s">
        <v>1</v>
      </c>
      <c r="C6" s="199" t="s">
        <v>2</v>
      </c>
      <c r="D6" s="199" t="s">
        <v>164</v>
      </c>
      <c r="E6" s="199" t="s">
        <v>29</v>
      </c>
      <c r="F6" s="193">
        <v>6001</v>
      </c>
      <c r="G6" s="193">
        <v>6001</v>
      </c>
      <c r="H6" s="193">
        <v>6101</v>
      </c>
      <c r="I6" s="193">
        <v>6101</v>
      </c>
      <c r="J6" s="193">
        <v>6115</v>
      </c>
      <c r="K6" s="193">
        <v>6115</v>
      </c>
      <c r="L6" s="29"/>
      <c r="M6" s="29"/>
      <c r="N6" s="194" t="s">
        <v>23</v>
      </c>
      <c r="O6" s="193">
        <v>6301</v>
      </c>
      <c r="P6" s="193">
        <v>6302</v>
      </c>
      <c r="Q6" s="193">
        <v>6303</v>
      </c>
      <c r="R6" s="197">
        <v>6304</v>
      </c>
    </row>
    <row r="7" spans="1:18" s="30" customFormat="1" ht="23.1" customHeight="1">
      <c r="A7" s="200"/>
      <c r="B7" s="200"/>
      <c r="C7" s="200"/>
      <c r="D7" s="200"/>
      <c r="E7" s="200"/>
      <c r="F7" s="193"/>
      <c r="G7" s="193"/>
      <c r="H7" s="193"/>
      <c r="I7" s="193"/>
      <c r="J7" s="193"/>
      <c r="K7" s="193"/>
      <c r="L7" s="29"/>
      <c r="M7" s="29"/>
      <c r="N7" s="195"/>
      <c r="O7" s="193"/>
      <c r="P7" s="193"/>
      <c r="Q7" s="193"/>
      <c r="R7" s="198"/>
    </row>
    <row r="8" spans="1:18" s="30" customFormat="1" ht="23.1" customHeight="1">
      <c r="A8" s="201"/>
      <c r="B8" s="201"/>
      <c r="C8" s="201"/>
      <c r="D8" s="201"/>
      <c r="E8" s="201"/>
      <c r="F8" s="31">
        <v>0.89500000000000002</v>
      </c>
      <c r="G8" s="31">
        <v>0.105</v>
      </c>
      <c r="H8" s="31">
        <v>0.89500000000000002</v>
      </c>
      <c r="I8" s="31">
        <v>0.105</v>
      </c>
      <c r="J8" s="31">
        <v>0.89500000000000002</v>
      </c>
      <c r="K8" s="31">
        <v>0.105</v>
      </c>
      <c r="L8" s="29"/>
      <c r="M8" s="29"/>
      <c r="N8" s="196"/>
      <c r="O8" s="31">
        <v>0.17499999999999999</v>
      </c>
      <c r="P8" s="32">
        <v>0.03</v>
      </c>
      <c r="Q8" s="32">
        <v>0.02</v>
      </c>
      <c r="R8" s="33">
        <v>0.01</v>
      </c>
    </row>
    <row r="9" spans="1:18" s="30" customFormat="1" ht="23.1" customHeight="1">
      <c r="A9" s="34" t="s">
        <v>13</v>
      </c>
      <c r="B9" s="34" t="s">
        <v>14</v>
      </c>
      <c r="C9" s="34" t="s">
        <v>15</v>
      </c>
      <c r="D9" s="34">
        <v>14</v>
      </c>
      <c r="E9" s="34">
        <v>15</v>
      </c>
      <c r="F9" s="35"/>
      <c r="G9" s="36"/>
      <c r="H9" s="36"/>
      <c r="I9" s="36"/>
      <c r="J9" s="36"/>
      <c r="K9" s="36"/>
      <c r="L9" s="37"/>
      <c r="M9" s="37"/>
      <c r="N9" s="38"/>
      <c r="O9" s="38"/>
      <c r="P9" s="38"/>
      <c r="Q9" s="38"/>
      <c r="R9" s="39"/>
    </row>
    <row r="10" spans="1:18" s="30" customFormat="1" ht="23.1" customHeight="1">
      <c r="A10" s="40"/>
      <c r="B10" s="11" t="s">
        <v>31</v>
      </c>
      <c r="C10" s="40"/>
      <c r="D10" s="40"/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2"/>
    </row>
    <row r="11" spans="1:18" s="79" customFormat="1" ht="23.1" customHeight="1">
      <c r="A11" s="43">
        <v>1</v>
      </c>
      <c r="B11" s="12" t="s">
        <v>32</v>
      </c>
      <c r="C11" s="43"/>
      <c r="D11" s="46">
        <v>200000</v>
      </c>
      <c r="E11" s="43"/>
      <c r="F11" s="41" t="e">
        <f>#REF!*L11*1490000</f>
        <v>#REF!</v>
      </c>
      <c r="G11" s="41" t="e">
        <f>#REF!*1490000*M11</f>
        <v>#REF!</v>
      </c>
      <c r="H11" s="41" t="e">
        <f>#REF!*1390000*L11</f>
        <v>#REF!</v>
      </c>
      <c r="I11" s="41" t="e">
        <f>#REF!*1390000*M11</f>
        <v>#REF!</v>
      </c>
      <c r="J11" s="41" t="e">
        <f>#REF!*1490000*L11</f>
        <v>#REF!</v>
      </c>
      <c r="K11" s="41" t="e">
        <f>#REF!*1490000*M11</f>
        <v>#REF!</v>
      </c>
      <c r="L11" s="47" t="s">
        <v>162</v>
      </c>
      <c r="M11" s="47" t="s">
        <v>163</v>
      </c>
      <c r="N11" s="41" t="e">
        <f t="shared" ref="N11:N59" si="0">F11+G11+H11+I11+J11+K11</f>
        <v>#REF!</v>
      </c>
      <c r="O11" s="41" t="e">
        <f t="shared" ref="O11:O59" si="1">N11*17.5%</f>
        <v>#REF!</v>
      </c>
      <c r="P11" s="41" t="e">
        <f t="shared" ref="P11:P40" si="2">N11*3%</f>
        <v>#REF!</v>
      </c>
      <c r="Q11" s="41" t="e">
        <f t="shared" ref="Q11:Q59" si="3">N11*2%</f>
        <v>#REF!</v>
      </c>
      <c r="R11" s="48" t="e">
        <f t="shared" ref="R11:R40" si="4">N11*1%</f>
        <v>#REF!</v>
      </c>
    </row>
    <row r="12" spans="1:18" s="30" customFormat="1" ht="23.1" customHeight="1">
      <c r="A12" s="43"/>
      <c r="B12" s="13" t="s">
        <v>33</v>
      </c>
      <c r="C12" s="43"/>
      <c r="D12" s="46"/>
      <c r="E12" s="43"/>
      <c r="F12" s="41" t="e">
        <f>#REF!*L12*1490000</f>
        <v>#REF!</v>
      </c>
      <c r="G12" s="41" t="e">
        <f>#REF!*1490000*M12</f>
        <v>#REF!</v>
      </c>
      <c r="H12" s="41" t="e">
        <f>#REF!*1390000*L12</f>
        <v>#REF!</v>
      </c>
      <c r="I12" s="41" t="e">
        <f>#REF!*1390000*M12</f>
        <v>#REF!</v>
      </c>
      <c r="J12" s="41" t="e">
        <f>#REF!*1490000*L12</f>
        <v>#REF!</v>
      </c>
      <c r="K12" s="41" t="e">
        <f>#REF!*1490000*M12</f>
        <v>#REF!</v>
      </c>
      <c r="L12" s="47" t="s">
        <v>162</v>
      </c>
      <c r="M12" s="47" t="s">
        <v>163</v>
      </c>
      <c r="N12" s="41" t="e">
        <f t="shared" si="0"/>
        <v>#REF!</v>
      </c>
      <c r="O12" s="41" t="e">
        <f t="shared" si="1"/>
        <v>#REF!</v>
      </c>
      <c r="P12" s="41" t="e">
        <f t="shared" si="2"/>
        <v>#REF!</v>
      </c>
      <c r="Q12" s="41" t="e">
        <f t="shared" si="3"/>
        <v>#REF!</v>
      </c>
      <c r="R12" s="48" t="e">
        <f t="shared" si="4"/>
        <v>#REF!</v>
      </c>
    </row>
    <row r="13" spans="1:18" s="30" customFormat="1" ht="23.1" customHeight="1">
      <c r="A13" s="43">
        <v>2</v>
      </c>
      <c r="B13" s="12" t="s">
        <v>34</v>
      </c>
      <c r="C13" s="43"/>
      <c r="D13" s="46">
        <v>200000</v>
      </c>
      <c r="E13" s="43"/>
      <c r="F13" s="41" t="e">
        <f>#REF!*L13*1490000</f>
        <v>#REF!</v>
      </c>
      <c r="G13" s="41" t="e">
        <f>#REF!*1490000*M13</f>
        <v>#REF!</v>
      </c>
      <c r="H13" s="41" t="e">
        <f>#REF!*1390000*L13</f>
        <v>#REF!</v>
      </c>
      <c r="I13" s="41" t="e">
        <f>#REF!*1390000*M13</f>
        <v>#REF!</v>
      </c>
      <c r="J13" s="41" t="e">
        <f>#REF!*1490000*L13</f>
        <v>#REF!</v>
      </c>
      <c r="K13" s="41" t="e">
        <f>#REF!*1490000*M13</f>
        <v>#REF!</v>
      </c>
      <c r="L13" s="47" t="s">
        <v>162</v>
      </c>
      <c r="M13" s="47" t="s">
        <v>163</v>
      </c>
      <c r="N13" s="41" t="e">
        <f t="shared" si="0"/>
        <v>#REF!</v>
      </c>
      <c r="O13" s="41" t="e">
        <f t="shared" si="1"/>
        <v>#REF!</v>
      </c>
      <c r="P13" s="41" t="e">
        <f t="shared" si="2"/>
        <v>#REF!</v>
      </c>
      <c r="Q13" s="41" t="e">
        <f t="shared" si="3"/>
        <v>#REF!</v>
      </c>
      <c r="R13" s="48" t="e">
        <f t="shared" si="4"/>
        <v>#REF!</v>
      </c>
    </row>
    <row r="14" spans="1:18" s="30" customFormat="1" ht="23.1" customHeight="1">
      <c r="A14" s="43">
        <v>3</v>
      </c>
      <c r="B14" s="12" t="s">
        <v>36</v>
      </c>
      <c r="C14" s="43"/>
      <c r="D14" s="46">
        <v>200000</v>
      </c>
      <c r="E14" s="43"/>
      <c r="F14" s="41" t="e">
        <f>#REF!*L14*1490000</f>
        <v>#REF!</v>
      </c>
      <c r="G14" s="41" t="e">
        <f>#REF!*1490000*M14</f>
        <v>#REF!</v>
      </c>
      <c r="H14" s="41" t="e">
        <f>#REF!*1490000*L14</f>
        <v>#REF!</v>
      </c>
      <c r="I14" s="41" t="e">
        <f>#REF!*1490000*M14</f>
        <v>#REF!</v>
      </c>
      <c r="J14" s="41" t="e">
        <f>#REF!*1490000*L14</f>
        <v>#REF!</v>
      </c>
      <c r="K14" s="41" t="e">
        <f>#REF!*1490000*M14</f>
        <v>#REF!</v>
      </c>
      <c r="L14" s="47" t="s">
        <v>162</v>
      </c>
      <c r="M14" s="47" t="s">
        <v>163</v>
      </c>
      <c r="N14" s="41" t="e">
        <f t="shared" si="0"/>
        <v>#REF!</v>
      </c>
      <c r="O14" s="41" t="e">
        <f t="shared" si="1"/>
        <v>#REF!</v>
      </c>
      <c r="P14" s="41" t="e">
        <f t="shared" si="2"/>
        <v>#REF!</v>
      </c>
      <c r="Q14" s="41" t="e">
        <f t="shared" si="3"/>
        <v>#REF!</v>
      </c>
      <c r="R14" s="48" t="e">
        <f t="shared" si="4"/>
        <v>#REF!</v>
      </c>
    </row>
    <row r="15" spans="1:18" s="30" customFormat="1" ht="23.1" customHeight="1">
      <c r="A15" s="43"/>
      <c r="B15" s="191" t="s">
        <v>171</v>
      </c>
      <c r="C15" s="192"/>
      <c r="D15" s="46"/>
      <c r="E15" s="43"/>
      <c r="F15" s="41" t="e">
        <f>#REF!*L15*1490000</f>
        <v>#REF!</v>
      </c>
      <c r="G15" s="41" t="e">
        <f>#REF!*1490000*M15</f>
        <v>#REF!</v>
      </c>
      <c r="H15" s="41" t="e">
        <f>#REF!*1490000*L15</f>
        <v>#REF!</v>
      </c>
      <c r="I15" s="41" t="e">
        <f>#REF!*1490000*M15</f>
        <v>#REF!</v>
      </c>
      <c r="J15" s="41" t="e">
        <f>#REF!*1490000*L15</f>
        <v>#REF!</v>
      </c>
      <c r="K15" s="41" t="e">
        <f>#REF!*1490000*M15</f>
        <v>#REF!</v>
      </c>
      <c r="L15" s="47" t="s">
        <v>162</v>
      </c>
      <c r="M15" s="47" t="s">
        <v>163</v>
      </c>
      <c r="N15" s="41" t="e">
        <f t="shared" si="0"/>
        <v>#REF!</v>
      </c>
      <c r="O15" s="41" t="e">
        <f t="shared" si="1"/>
        <v>#REF!</v>
      </c>
      <c r="P15" s="41" t="e">
        <f t="shared" si="2"/>
        <v>#REF!</v>
      </c>
      <c r="Q15" s="41" t="e">
        <f t="shared" si="3"/>
        <v>#REF!</v>
      </c>
      <c r="R15" s="48" t="e">
        <f t="shared" si="4"/>
        <v>#REF!</v>
      </c>
    </row>
    <row r="16" spans="1:18" s="30" customFormat="1" ht="23.1" customHeight="1">
      <c r="A16" s="43">
        <v>4</v>
      </c>
      <c r="B16" s="12" t="s">
        <v>47</v>
      </c>
      <c r="C16" s="43" t="s">
        <v>158</v>
      </c>
      <c r="D16" s="46">
        <v>200000</v>
      </c>
      <c r="E16" s="43"/>
      <c r="F16" s="41" t="e">
        <f>#REF!*L16*1490000</f>
        <v>#REF!</v>
      </c>
      <c r="G16" s="41" t="e">
        <f>#REF!*1490000*M16</f>
        <v>#REF!</v>
      </c>
      <c r="H16" s="41" t="e">
        <f>#REF!*1490000*L16</f>
        <v>#REF!</v>
      </c>
      <c r="I16" s="41" t="e">
        <f>#REF!*1490000*M16</f>
        <v>#REF!</v>
      </c>
      <c r="J16" s="41" t="e">
        <f>#REF!*1490000*L16</f>
        <v>#REF!</v>
      </c>
      <c r="K16" s="41" t="e">
        <f>#REF!*1490000*M16</f>
        <v>#REF!</v>
      </c>
      <c r="L16" s="47" t="s">
        <v>162</v>
      </c>
      <c r="M16" s="47" t="s">
        <v>163</v>
      </c>
      <c r="N16" s="41" t="e">
        <f t="shared" si="0"/>
        <v>#REF!</v>
      </c>
      <c r="O16" s="41" t="e">
        <f t="shared" si="1"/>
        <v>#REF!</v>
      </c>
      <c r="P16" s="41" t="e">
        <f>N16*3%</f>
        <v>#REF!</v>
      </c>
      <c r="Q16" s="41" t="e">
        <f t="shared" si="3"/>
        <v>#REF!</v>
      </c>
      <c r="R16" s="48" t="e">
        <f>N16*1%</f>
        <v>#REF!</v>
      </c>
    </row>
    <row r="17" spans="1:18" s="30" customFormat="1" ht="23.1" customHeight="1">
      <c r="A17" s="43">
        <v>5</v>
      </c>
      <c r="B17" s="12" t="s">
        <v>38</v>
      </c>
      <c r="C17" s="43"/>
      <c r="D17" s="46">
        <v>200000</v>
      </c>
      <c r="E17" s="43"/>
      <c r="F17" s="41" t="e">
        <f>#REF!*L17*1490000</f>
        <v>#REF!</v>
      </c>
      <c r="G17" s="41" t="e">
        <f>#REF!*1490000*M17</f>
        <v>#REF!</v>
      </c>
      <c r="H17" s="41" t="e">
        <f>#REF!*1490000*L17</f>
        <v>#REF!</v>
      </c>
      <c r="I17" s="41" t="e">
        <f>#REF!*1490000*M17</f>
        <v>#REF!</v>
      </c>
      <c r="J17" s="41" t="e">
        <f>#REF!*1490000*L17</f>
        <v>#REF!</v>
      </c>
      <c r="K17" s="41" t="e">
        <f>#REF!*1490000*M17</f>
        <v>#REF!</v>
      </c>
      <c r="L17" s="47" t="s">
        <v>162</v>
      </c>
      <c r="M17" s="47" t="s">
        <v>163</v>
      </c>
      <c r="N17" s="41" t="e">
        <f t="shared" si="0"/>
        <v>#REF!</v>
      </c>
      <c r="O17" s="41" t="e">
        <f t="shared" si="1"/>
        <v>#REF!</v>
      </c>
      <c r="P17" s="41" t="e">
        <f t="shared" si="2"/>
        <v>#REF!</v>
      </c>
      <c r="Q17" s="41" t="e">
        <f t="shared" si="3"/>
        <v>#REF!</v>
      </c>
      <c r="R17" s="48" t="e">
        <f t="shared" si="4"/>
        <v>#REF!</v>
      </c>
    </row>
    <row r="18" spans="1:18" s="79" customFormat="1" ht="23.1" customHeight="1">
      <c r="A18" s="43">
        <v>6</v>
      </c>
      <c r="B18" s="12" t="s">
        <v>39</v>
      </c>
      <c r="C18" s="43"/>
      <c r="D18" s="46">
        <v>200000</v>
      </c>
      <c r="E18" s="43"/>
      <c r="F18" s="41" t="e">
        <f>#REF!*L18*1490000</f>
        <v>#REF!</v>
      </c>
      <c r="G18" s="41" t="e">
        <f>#REF!*1490000*M18</f>
        <v>#REF!</v>
      </c>
      <c r="H18" s="41" t="e">
        <f>#REF!*1490000*L18</f>
        <v>#REF!</v>
      </c>
      <c r="I18" s="41" t="e">
        <f>#REF!*1490000*M18</f>
        <v>#REF!</v>
      </c>
      <c r="J18" s="41" t="e">
        <f>#REF!*1490000*L18</f>
        <v>#REF!</v>
      </c>
      <c r="K18" s="41" t="e">
        <f>#REF!*1490000*M18</f>
        <v>#REF!</v>
      </c>
      <c r="L18" s="47" t="s">
        <v>162</v>
      </c>
      <c r="M18" s="47" t="s">
        <v>163</v>
      </c>
      <c r="N18" s="41" t="e">
        <f t="shared" si="0"/>
        <v>#REF!</v>
      </c>
      <c r="O18" s="41" t="e">
        <f t="shared" si="1"/>
        <v>#REF!</v>
      </c>
      <c r="P18" s="41" t="e">
        <f t="shared" si="2"/>
        <v>#REF!</v>
      </c>
      <c r="Q18" s="41" t="e">
        <f t="shared" si="3"/>
        <v>#REF!</v>
      </c>
      <c r="R18" s="48" t="e">
        <f t="shared" si="4"/>
        <v>#REF!</v>
      </c>
    </row>
    <row r="19" spans="1:18" s="79" customFormat="1" ht="23.1" customHeight="1">
      <c r="A19" s="43">
        <v>7</v>
      </c>
      <c r="B19" s="12" t="s">
        <v>46</v>
      </c>
      <c r="C19" s="43"/>
      <c r="D19" s="46">
        <v>200000</v>
      </c>
      <c r="E19" s="43"/>
      <c r="F19" s="41" t="e">
        <f>#REF!*L19*1490000</f>
        <v>#REF!</v>
      </c>
      <c r="G19" s="41" t="e">
        <f>#REF!*1490000*M19</f>
        <v>#REF!</v>
      </c>
      <c r="H19" s="41" t="e">
        <f>#REF!*1490000*L19</f>
        <v>#REF!</v>
      </c>
      <c r="I19" s="41" t="e">
        <f>#REF!*1490000*M19</f>
        <v>#REF!</v>
      </c>
      <c r="J19" s="41" t="e">
        <f>#REF!*1490000*L19</f>
        <v>#REF!</v>
      </c>
      <c r="K19" s="41" t="e">
        <f>#REF!*1490000*M19</f>
        <v>#REF!</v>
      </c>
      <c r="L19" s="47" t="s">
        <v>162</v>
      </c>
      <c r="M19" s="47" t="s">
        <v>163</v>
      </c>
      <c r="N19" s="41" t="e">
        <f t="shared" si="0"/>
        <v>#REF!</v>
      </c>
      <c r="O19" s="41" t="e">
        <f t="shared" si="1"/>
        <v>#REF!</v>
      </c>
      <c r="P19" s="41" t="e">
        <f>N19*3%</f>
        <v>#REF!</v>
      </c>
      <c r="Q19" s="41" t="e">
        <f t="shared" si="3"/>
        <v>#REF!</v>
      </c>
      <c r="R19" s="48" t="e">
        <f>N19*1%</f>
        <v>#REF!</v>
      </c>
    </row>
    <row r="20" spans="1:18" s="79" customFormat="1" ht="23.1" customHeight="1">
      <c r="A20" s="43">
        <v>8</v>
      </c>
      <c r="B20" s="12" t="s">
        <v>48</v>
      </c>
      <c r="C20" s="43"/>
      <c r="D20" s="46">
        <v>200000</v>
      </c>
      <c r="E20" s="43"/>
      <c r="F20" s="41" t="e">
        <f>#REF!*L20*1490000</f>
        <v>#REF!</v>
      </c>
      <c r="G20" s="41" t="e">
        <f>#REF!*1490000*M20</f>
        <v>#REF!</v>
      </c>
      <c r="H20" s="41" t="e">
        <f>#REF!*1490000*L20</f>
        <v>#REF!</v>
      </c>
      <c r="I20" s="41" t="e">
        <f>#REF!*1490000*M20</f>
        <v>#REF!</v>
      </c>
      <c r="J20" s="41" t="e">
        <f>#REF!*1490000*L20</f>
        <v>#REF!</v>
      </c>
      <c r="K20" s="41" t="e">
        <f>#REF!*1490000*M20</f>
        <v>#REF!</v>
      </c>
      <c r="L20" s="47" t="s">
        <v>162</v>
      </c>
      <c r="M20" s="47" t="s">
        <v>163</v>
      </c>
      <c r="N20" s="41" t="e">
        <f t="shared" si="0"/>
        <v>#REF!</v>
      </c>
      <c r="O20" s="41" t="e">
        <f t="shared" si="1"/>
        <v>#REF!</v>
      </c>
      <c r="P20" s="41" t="e">
        <f>N20*3%</f>
        <v>#REF!</v>
      </c>
      <c r="Q20" s="41" t="e">
        <f t="shared" si="3"/>
        <v>#REF!</v>
      </c>
      <c r="R20" s="48" t="e">
        <f>N20*1%</f>
        <v>#REF!</v>
      </c>
    </row>
    <row r="21" spans="1:18" s="30" customFormat="1" ht="23.1" customHeight="1">
      <c r="A21" s="43"/>
      <c r="B21" s="13" t="s">
        <v>40</v>
      </c>
      <c r="C21" s="43"/>
      <c r="D21" s="46"/>
      <c r="E21" s="43"/>
      <c r="F21" s="41" t="e">
        <f>#REF!*L21*1490000</f>
        <v>#REF!</v>
      </c>
      <c r="G21" s="41" t="e">
        <f>#REF!*1490000*M21</f>
        <v>#REF!</v>
      </c>
      <c r="H21" s="41" t="e">
        <f>#REF!*1490000*L21</f>
        <v>#REF!</v>
      </c>
      <c r="I21" s="41" t="e">
        <f>#REF!*1490000*M21</f>
        <v>#REF!</v>
      </c>
      <c r="J21" s="41" t="e">
        <f>#REF!*1490000*L21</f>
        <v>#REF!</v>
      </c>
      <c r="K21" s="41" t="e">
        <f>#REF!*1490000*M21</f>
        <v>#REF!</v>
      </c>
      <c r="L21" s="47" t="s">
        <v>162</v>
      </c>
      <c r="M21" s="47" t="s">
        <v>163</v>
      </c>
      <c r="N21" s="41" t="e">
        <f t="shared" si="0"/>
        <v>#REF!</v>
      </c>
      <c r="O21" s="41" t="e">
        <f t="shared" si="1"/>
        <v>#REF!</v>
      </c>
      <c r="P21" s="41" t="e">
        <f t="shared" si="2"/>
        <v>#REF!</v>
      </c>
      <c r="Q21" s="41" t="e">
        <f t="shared" si="3"/>
        <v>#REF!</v>
      </c>
      <c r="R21" s="48" t="e">
        <f t="shared" si="4"/>
        <v>#REF!</v>
      </c>
    </row>
    <row r="22" spans="1:18" s="79" customFormat="1" ht="23.1" customHeight="1">
      <c r="A22" s="43">
        <v>9</v>
      </c>
      <c r="B22" s="12" t="s">
        <v>41</v>
      </c>
      <c r="C22" s="43" t="s">
        <v>158</v>
      </c>
      <c r="D22" s="46">
        <v>200000</v>
      </c>
      <c r="E22" s="43"/>
      <c r="F22" s="41" t="e">
        <f>#REF!*L22*1490000</f>
        <v>#REF!</v>
      </c>
      <c r="G22" s="41" t="e">
        <f>#REF!*1490000*M22</f>
        <v>#REF!</v>
      </c>
      <c r="H22" s="41" t="e">
        <f>#REF!*1490000*L22</f>
        <v>#REF!</v>
      </c>
      <c r="I22" s="41" t="e">
        <f>#REF!*1490000*M22</f>
        <v>#REF!</v>
      </c>
      <c r="J22" s="41" t="e">
        <f>#REF!*1490000*L22</f>
        <v>#REF!</v>
      </c>
      <c r="K22" s="41" t="e">
        <f>#REF!*1490000*M22</f>
        <v>#REF!</v>
      </c>
      <c r="L22" s="47" t="s">
        <v>162</v>
      </c>
      <c r="M22" s="47" t="s">
        <v>163</v>
      </c>
      <c r="N22" s="41" t="e">
        <f t="shared" si="0"/>
        <v>#REF!</v>
      </c>
      <c r="O22" s="41" t="e">
        <f t="shared" si="1"/>
        <v>#REF!</v>
      </c>
      <c r="P22" s="41" t="e">
        <f t="shared" si="2"/>
        <v>#REF!</v>
      </c>
      <c r="Q22" s="41" t="e">
        <f t="shared" si="3"/>
        <v>#REF!</v>
      </c>
      <c r="R22" s="48" t="e">
        <f t="shared" si="4"/>
        <v>#REF!</v>
      </c>
    </row>
    <row r="23" spans="1:18" s="30" customFormat="1" ht="23.1" customHeight="1">
      <c r="A23" s="43">
        <v>10</v>
      </c>
      <c r="B23" s="12" t="s">
        <v>42</v>
      </c>
      <c r="C23" s="43"/>
      <c r="D23" s="46">
        <v>200000</v>
      </c>
      <c r="E23" s="43"/>
      <c r="F23" s="41" t="e">
        <f>#REF!*L23*1490000</f>
        <v>#REF!</v>
      </c>
      <c r="G23" s="41" t="e">
        <f>#REF!*1490000*M23</f>
        <v>#REF!</v>
      </c>
      <c r="H23" s="41" t="e">
        <f>#REF!*1490000*L23</f>
        <v>#REF!</v>
      </c>
      <c r="I23" s="41" t="e">
        <f>#REF!*1490000*M23</f>
        <v>#REF!</v>
      </c>
      <c r="J23" s="41" t="e">
        <f>#REF!*1490000*L23</f>
        <v>#REF!</v>
      </c>
      <c r="K23" s="41" t="e">
        <f>#REF!*1490000*M23</f>
        <v>#REF!</v>
      </c>
      <c r="L23" s="47" t="s">
        <v>162</v>
      </c>
      <c r="M23" s="47" t="s">
        <v>163</v>
      </c>
      <c r="N23" s="41" t="e">
        <f t="shared" si="0"/>
        <v>#REF!</v>
      </c>
      <c r="O23" s="41" t="e">
        <f t="shared" si="1"/>
        <v>#REF!</v>
      </c>
      <c r="P23" s="41" t="e">
        <f t="shared" si="2"/>
        <v>#REF!</v>
      </c>
      <c r="Q23" s="41" t="e">
        <f t="shared" si="3"/>
        <v>#REF!</v>
      </c>
      <c r="R23" s="48" t="e">
        <f t="shared" si="4"/>
        <v>#REF!</v>
      </c>
    </row>
    <row r="24" spans="1:18" s="30" customFormat="1" ht="23.1" customHeight="1">
      <c r="A24" s="43">
        <v>11</v>
      </c>
      <c r="B24" s="12" t="s">
        <v>43</v>
      </c>
      <c r="C24" s="43"/>
      <c r="D24" s="46">
        <v>200000</v>
      </c>
      <c r="E24" s="43"/>
      <c r="F24" s="41" t="e">
        <f>#REF!*L24*1490000</f>
        <v>#REF!</v>
      </c>
      <c r="G24" s="41" t="e">
        <f>#REF!*1490000*M24</f>
        <v>#REF!</v>
      </c>
      <c r="H24" s="41" t="e">
        <f>#REF!*1490000*L24</f>
        <v>#REF!</v>
      </c>
      <c r="I24" s="41" t="e">
        <f>#REF!*1490000*M24</f>
        <v>#REF!</v>
      </c>
      <c r="J24" s="41" t="e">
        <f>#REF!*1490000*L24</f>
        <v>#REF!</v>
      </c>
      <c r="K24" s="41" t="e">
        <f>#REF!*1490000*M24</f>
        <v>#REF!</v>
      </c>
      <c r="L24" s="47" t="s">
        <v>162</v>
      </c>
      <c r="M24" s="47" t="s">
        <v>163</v>
      </c>
      <c r="N24" s="41" t="e">
        <f t="shared" si="0"/>
        <v>#REF!</v>
      </c>
      <c r="O24" s="41" t="e">
        <f t="shared" si="1"/>
        <v>#REF!</v>
      </c>
      <c r="P24" s="41" t="e">
        <f t="shared" si="2"/>
        <v>#REF!</v>
      </c>
      <c r="Q24" s="41" t="e">
        <f t="shared" si="3"/>
        <v>#REF!</v>
      </c>
      <c r="R24" s="48" t="e">
        <f t="shared" si="4"/>
        <v>#REF!</v>
      </c>
    </row>
    <row r="25" spans="1:18" s="30" customFormat="1" ht="23.1" customHeight="1">
      <c r="A25" s="43"/>
      <c r="B25" s="13" t="s">
        <v>49</v>
      </c>
      <c r="C25" s="43"/>
      <c r="D25" s="46"/>
      <c r="E25" s="43"/>
      <c r="F25" s="41" t="e">
        <f>#REF!*L25*1490000</f>
        <v>#REF!</v>
      </c>
      <c r="G25" s="41" t="e">
        <f>#REF!*1490000*M25</f>
        <v>#REF!</v>
      </c>
      <c r="H25" s="41" t="e">
        <f>#REF!*1490000*L25</f>
        <v>#REF!</v>
      </c>
      <c r="I25" s="41" t="e">
        <f>#REF!*1490000*M25</f>
        <v>#REF!</v>
      </c>
      <c r="J25" s="41" t="e">
        <f>#REF!*1490000*L25</f>
        <v>#REF!</v>
      </c>
      <c r="K25" s="41" t="e">
        <f>#REF!*1490000*M25</f>
        <v>#REF!</v>
      </c>
      <c r="L25" s="47" t="s">
        <v>162</v>
      </c>
      <c r="M25" s="47" t="s">
        <v>163</v>
      </c>
      <c r="N25" s="41" t="e">
        <f t="shared" si="0"/>
        <v>#REF!</v>
      </c>
      <c r="O25" s="41" t="e">
        <f t="shared" si="1"/>
        <v>#REF!</v>
      </c>
      <c r="P25" s="41" t="e">
        <f t="shared" si="2"/>
        <v>#REF!</v>
      </c>
      <c r="Q25" s="41" t="e">
        <f t="shared" si="3"/>
        <v>#REF!</v>
      </c>
      <c r="R25" s="48" t="e">
        <f t="shared" si="4"/>
        <v>#REF!</v>
      </c>
    </row>
    <row r="26" spans="1:18" s="30" customFormat="1" ht="23.1" customHeight="1">
      <c r="A26" s="43">
        <v>12</v>
      </c>
      <c r="B26" s="12" t="s">
        <v>50</v>
      </c>
      <c r="C26" s="43"/>
      <c r="D26" s="46">
        <v>200000</v>
      </c>
      <c r="E26" s="43"/>
      <c r="F26" s="41" t="e">
        <f>#REF!*L26*1490000</f>
        <v>#REF!</v>
      </c>
      <c r="G26" s="41" t="e">
        <f>#REF!*1490000*M26</f>
        <v>#REF!</v>
      </c>
      <c r="H26" s="41" t="e">
        <f>#REF!*1490000*L26</f>
        <v>#REF!</v>
      </c>
      <c r="I26" s="41" t="e">
        <f>#REF!*1490000*M26</f>
        <v>#REF!</v>
      </c>
      <c r="J26" s="41" t="e">
        <f>#REF!*1490000*L26</f>
        <v>#REF!</v>
      </c>
      <c r="K26" s="41" t="e">
        <f>#REF!*1490000*M26</f>
        <v>#REF!</v>
      </c>
      <c r="L26" s="47" t="s">
        <v>162</v>
      </c>
      <c r="M26" s="47" t="s">
        <v>163</v>
      </c>
      <c r="N26" s="41" t="e">
        <f t="shared" si="0"/>
        <v>#REF!</v>
      </c>
      <c r="O26" s="41" t="e">
        <f t="shared" si="1"/>
        <v>#REF!</v>
      </c>
      <c r="P26" s="41" t="e">
        <f t="shared" si="2"/>
        <v>#REF!</v>
      </c>
      <c r="Q26" s="41" t="e">
        <f t="shared" si="3"/>
        <v>#REF!</v>
      </c>
      <c r="R26" s="48" t="e">
        <f t="shared" si="4"/>
        <v>#REF!</v>
      </c>
    </row>
    <row r="27" spans="1:18" s="79" customFormat="1" ht="23.1" customHeight="1">
      <c r="A27" s="43">
        <v>13</v>
      </c>
      <c r="B27" s="12" t="s">
        <v>51</v>
      </c>
      <c r="C27" s="43"/>
      <c r="D27" s="46">
        <v>200000</v>
      </c>
      <c r="E27" s="43"/>
      <c r="F27" s="41" t="e">
        <f>#REF!*L27*1490000</f>
        <v>#REF!</v>
      </c>
      <c r="G27" s="41" t="e">
        <f>#REF!*1490000*M27</f>
        <v>#REF!</v>
      </c>
      <c r="H27" s="41" t="e">
        <f>#REF!*1490000*L27</f>
        <v>#REF!</v>
      </c>
      <c r="I27" s="41" t="e">
        <f>#REF!*1490000*M27</f>
        <v>#REF!</v>
      </c>
      <c r="J27" s="41" t="e">
        <f>#REF!*1490000*L27</f>
        <v>#REF!</v>
      </c>
      <c r="K27" s="41" t="e">
        <f>#REF!*1490000*M27</f>
        <v>#REF!</v>
      </c>
      <c r="L27" s="47" t="s">
        <v>162</v>
      </c>
      <c r="M27" s="47" t="s">
        <v>163</v>
      </c>
      <c r="N27" s="41" t="e">
        <f t="shared" si="0"/>
        <v>#REF!</v>
      </c>
      <c r="O27" s="41" t="e">
        <f t="shared" si="1"/>
        <v>#REF!</v>
      </c>
      <c r="P27" s="41" t="e">
        <f t="shared" si="2"/>
        <v>#REF!</v>
      </c>
      <c r="Q27" s="41" t="e">
        <f t="shared" si="3"/>
        <v>#REF!</v>
      </c>
      <c r="R27" s="48" t="e">
        <f t="shared" si="4"/>
        <v>#REF!</v>
      </c>
    </row>
    <row r="28" spans="1:18" s="30" customFormat="1" ht="23.1" customHeight="1">
      <c r="A28" s="43">
        <v>14</v>
      </c>
      <c r="B28" s="12" t="s">
        <v>52</v>
      </c>
      <c r="C28" s="43" t="s">
        <v>158</v>
      </c>
      <c r="D28" s="46">
        <v>200000</v>
      </c>
      <c r="E28" s="43"/>
      <c r="F28" s="41" t="e">
        <f>#REF!*L28*1490000</f>
        <v>#REF!</v>
      </c>
      <c r="G28" s="41" t="e">
        <f>#REF!*1490000*M28</f>
        <v>#REF!</v>
      </c>
      <c r="H28" s="41" t="e">
        <f>#REF!*1490000*L28</f>
        <v>#REF!</v>
      </c>
      <c r="I28" s="41" t="e">
        <f>#REF!*1490000*M28</f>
        <v>#REF!</v>
      </c>
      <c r="J28" s="41" t="e">
        <f>#REF!*1490000*L28</f>
        <v>#REF!</v>
      </c>
      <c r="K28" s="41" t="e">
        <f>#REF!*1490000*M28</f>
        <v>#REF!</v>
      </c>
      <c r="L28" s="47" t="s">
        <v>162</v>
      </c>
      <c r="M28" s="47" t="s">
        <v>163</v>
      </c>
      <c r="N28" s="41" t="e">
        <f t="shared" si="0"/>
        <v>#REF!</v>
      </c>
      <c r="O28" s="41" t="e">
        <f t="shared" si="1"/>
        <v>#REF!</v>
      </c>
      <c r="P28" s="41" t="e">
        <f t="shared" si="2"/>
        <v>#REF!</v>
      </c>
      <c r="Q28" s="41" t="e">
        <f t="shared" si="3"/>
        <v>#REF!</v>
      </c>
      <c r="R28" s="48" t="e">
        <f t="shared" si="4"/>
        <v>#REF!</v>
      </c>
    </row>
    <row r="29" spans="1:18" s="30" customFormat="1" ht="23.1" customHeight="1">
      <c r="A29" s="43">
        <v>15</v>
      </c>
      <c r="B29" s="12" t="s">
        <v>53</v>
      </c>
      <c r="C29" s="43"/>
      <c r="D29" s="46">
        <v>200000</v>
      </c>
      <c r="E29" s="43"/>
      <c r="F29" s="41" t="e">
        <f>#REF!*L29*1490000</f>
        <v>#REF!</v>
      </c>
      <c r="G29" s="41" t="e">
        <f>#REF!*1490000*M29</f>
        <v>#REF!</v>
      </c>
      <c r="H29" s="41" t="e">
        <f>#REF!*1490000*L29</f>
        <v>#REF!</v>
      </c>
      <c r="I29" s="41" t="e">
        <f>#REF!*1490000*M29</f>
        <v>#REF!</v>
      </c>
      <c r="J29" s="41" t="e">
        <f>#REF!*1490000*L29</f>
        <v>#REF!</v>
      </c>
      <c r="K29" s="41" t="e">
        <f>#REF!*1490000*M29</f>
        <v>#REF!</v>
      </c>
      <c r="L29" s="47" t="s">
        <v>162</v>
      </c>
      <c r="M29" s="47" t="s">
        <v>163</v>
      </c>
      <c r="N29" s="41" t="e">
        <f t="shared" si="0"/>
        <v>#REF!</v>
      </c>
      <c r="O29" s="41" t="e">
        <f t="shared" si="1"/>
        <v>#REF!</v>
      </c>
      <c r="P29" s="41" t="e">
        <f t="shared" si="2"/>
        <v>#REF!</v>
      </c>
      <c r="Q29" s="41" t="e">
        <f t="shared" si="3"/>
        <v>#REF!</v>
      </c>
      <c r="R29" s="48" t="e">
        <f t="shared" si="4"/>
        <v>#REF!</v>
      </c>
    </row>
    <row r="30" spans="1:18" s="30" customFormat="1" ht="23.1" customHeight="1">
      <c r="A30" s="43"/>
      <c r="B30" s="13" t="s">
        <v>54</v>
      </c>
      <c r="C30" s="43"/>
      <c r="D30" s="46"/>
      <c r="E30" s="43"/>
      <c r="F30" s="41" t="e">
        <f>#REF!*L30*1490000</f>
        <v>#REF!</v>
      </c>
      <c r="G30" s="41" t="e">
        <f>#REF!*1490000*M30</f>
        <v>#REF!</v>
      </c>
      <c r="H30" s="41" t="e">
        <f>#REF!*1490000*L30</f>
        <v>#REF!</v>
      </c>
      <c r="I30" s="41" t="e">
        <f>#REF!*1490000*M30</f>
        <v>#REF!</v>
      </c>
      <c r="J30" s="41" t="e">
        <f>#REF!*1490000*L30</f>
        <v>#REF!</v>
      </c>
      <c r="K30" s="41" t="e">
        <f>#REF!*1490000*M30</f>
        <v>#REF!</v>
      </c>
      <c r="L30" s="47" t="s">
        <v>162</v>
      </c>
      <c r="M30" s="47" t="s">
        <v>163</v>
      </c>
      <c r="N30" s="41" t="e">
        <f t="shared" si="0"/>
        <v>#REF!</v>
      </c>
      <c r="O30" s="41" t="e">
        <f t="shared" si="1"/>
        <v>#REF!</v>
      </c>
      <c r="P30" s="41" t="e">
        <f t="shared" si="2"/>
        <v>#REF!</v>
      </c>
      <c r="Q30" s="41" t="e">
        <f t="shared" si="3"/>
        <v>#REF!</v>
      </c>
      <c r="R30" s="48" t="e">
        <f t="shared" si="4"/>
        <v>#REF!</v>
      </c>
    </row>
    <row r="31" spans="1:18" s="30" customFormat="1" ht="23.1" customHeight="1">
      <c r="A31" s="43">
        <v>16</v>
      </c>
      <c r="B31" s="12" t="s">
        <v>57</v>
      </c>
      <c r="C31" s="43"/>
      <c r="D31" s="46">
        <v>200000</v>
      </c>
      <c r="E31" s="43"/>
      <c r="F31" s="41" t="e">
        <f>#REF!*L31*1490000</f>
        <v>#REF!</v>
      </c>
      <c r="G31" s="41" t="e">
        <f>#REF!*1490000*M31</f>
        <v>#REF!</v>
      </c>
      <c r="H31" s="41" t="e">
        <f>#REF!*1490000*L31</f>
        <v>#REF!</v>
      </c>
      <c r="I31" s="41" t="e">
        <f>#REF!*1490000*M31</f>
        <v>#REF!</v>
      </c>
      <c r="J31" s="41" t="e">
        <f>#REF!*1490000*L31</f>
        <v>#REF!</v>
      </c>
      <c r="K31" s="41" t="e">
        <f>#REF!*1490000*M31</f>
        <v>#REF!</v>
      </c>
      <c r="L31" s="47" t="s">
        <v>162</v>
      </c>
      <c r="M31" s="47" t="s">
        <v>163</v>
      </c>
      <c r="N31" s="41" t="e">
        <f t="shared" si="0"/>
        <v>#REF!</v>
      </c>
      <c r="O31" s="41" t="e">
        <f t="shared" si="1"/>
        <v>#REF!</v>
      </c>
      <c r="P31" s="41" t="e">
        <f t="shared" si="2"/>
        <v>#REF!</v>
      </c>
      <c r="Q31" s="41" t="e">
        <f t="shared" si="3"/>
        <v>#REF!</v>
      </c>
      <c r="R31" s="48" t="e">
        <f t="shared" si="4"/>
        <v>#REF!</v>
      </c>
    </row>
    <row r="32" spans="1:18" s="30" customFormat="1" ht="23.1" customHeight="1">
      <c r="A32" s="43">
        <v>17</v>
      </c>
      <c r="B32" s="12" t="s">
        <v>58</v>
      </c>
      <c r="C32" s="43"/>
      <c r="D32" s="46">
        <v>200000</v>
      </c>
      <c r="E32" s="43"/>
      <c r="F32" s="41" t="e">
        <f>#REF!*L32*1490000</f>
        <v>#REF!</v>
      </c>
      <c r="G32" s="41" t="e">
        <f>#REF!*1490000*M32</f>
        <v>#REF!</v>
      </c>
      <c r="H32" s="41" t="e">
        <f>#REF!*1490000*L32</f>
        <v>#REF!</v>
      </c>
      <c r="I32" s="41" t="e">
        <f>#REF!*1490000*M32</f>
        <v>#REF!</v>
      </c>
      <c r="J32" s="41" t="e">
        <f>#REF!*1490000*L32</f>
        <v>#REF!</v>
      </c>
      <c r="K32" s="41" t="e">
        <f>#REF!*1490000*M32</f>
        <v>#REF!</v>
      </c>
      <c r="L32" s="47" t="s">
        <v>162</v>
      </c>
      <c r="M32" s="47" t="s">
        <v>163</v>
      </c>
      <c r="N32" s="41" t="e">
        <f t="shared" si="0"/>
        <v>#REF!</v>
      </c>
      <c r="O32" s="41" t="e">
        <f t="shared" si="1"/>
        <v>#REF!</v>
      </c>
      <c r="P32" s="41" t="e">
        <f t="shared" si="2"/>
        <v>#REF!</v>
      </c>
      <c r="Q32" s="41" t="e">
        <f t="shared" si="3"/>
        <v>#REF!</v>
      </c>
      <c r="R32" s="48" t="e">
        <f t="shared" si="4"/>
        <v>#REF!</v>
      </c>
    </row>
    <row r="33" spans="1:18" s="30" customFormat="1" ht="23.1" customHeight="1">
      <c r="A33" s="43"/>
      <c r="B33" s="13" t="s">
        <v>59</v>
      </c>
      <c r="C33" s="43"/>
      <c r="D33" s="46"/>
      <c r="E33" s="43"/>
      <c r="F33" s="41" t="e">
        <f>#REF!*L33*1490000</f>
        <v>#REF!</v>
      </c>
      <c r="G33" s="41" t="e">
        <f>#REF!*1490000*M33</f>
        <v>#REF!</v>
      </c>
      <c r="H33" s="41" t="e">
        <f>#REF!*1490000*L33</f>
        <v>#REF!</v>
      </c>
      <c r="I33" s="41" t="e">
        <f>#REF!*1490000*M33</f>
        <v>#REF!</v>
      </c>
      <c r="J33" s="41" t="e">
        <f>#REF!*1490000*L33</f>
        <v>#REF!</v>
      </c>
      <c r="K33" s="41" t="e">
        <f>#REF!*1490000*M33</f>
        <v>#REF!</v>
      </c>
      <c r="L33" s="47" t="s">
        <v>162</v>
      </c>
      <c r="M33" s="47" t="s">
        <v>163</v>
      </c>
      <c r="N33" s="41" t="e">
        <f t="shared" si="0"/>
        <v>#REF!</v>
      </c>
      <c r="O33" s="41" t="e">
        <f t="shared" si="1"/>
        <v>#REF!</v>
      </c>
      <c r="P33" s="41" t="e">
        <f t="shared" si="2"/>
        <v>#REF!</v>
      </c>
      <c r="Q33" s="41" t="e">
        <f t="shared" si="3"/>
        <v>#REF!</v>
      </c>
      <c r="R33" s="48" t="e">
        <f t="shared" si="4"/>
        <v>#REF!</v>
      </c>
    </row>
    <row r="34" spans="1:18" s="30" customFormat="1" ht="23.1" customHeight="1">
      <c r="A34" s="43">
        <v>18</v>
      </c>
      <c r="B34" s="12" t="s">
        <v>62</v>
      </c>
      <c r="C34" s="43"/>
      <c r="D34" s="46">
        <v>200000</v>
      </c>
      <c r="E34" s="43"/>
      <c r="F34" s="41" t="e">
        <f>#REF!*L34*1490000</f>
        <v>#REF!</v>
      </c>
      <c r="G34" s="41" t="e">
        <f>#REF!*1490000*M34</f>
        <v>#REF!</v>
      </c>
      <c r="H34" s="41" t="e">
        <f>#REF!*1490000*L34</f>
        <v>#REF!</v>
      </c>
      <c r="I34" s="41" t="e">
        <f>#REF!*1490000*M34</f>
        <v>#REF!</v>
      </c>
      <c r="J34" s="41" t="e">
        <f>#REF!*1490000*L34</f>
        <v>#REF!</v>
      </c>
      <c r="K34" s="41" t="e">
        <f>#REF!*1490000*M34</f>
        <v>#REF!</v>
      </c>
      <c r="L34" s="47" t="s">
        <v>162</v>
      </c>
      <c r="M34" s="47" t="s">
        <v>163</v>
      </c>
      <c r="N34" s="41" t="e">
        <f t="shared" si="0"/>
        <v>#REF!</v>
      </c>
      <c r="O34" s="41" t="e">
        <f t="shared" si="1"/>
        <v>#REF!</v>
      </c>
      <c r="P34" s="41" t="e">
        <f t="shared" si="2"/>
        <v>#REF!</v>
      </c>
      <c r="Q34" s="41" t="e">
        <f t="shared" si="3"/>
        <v>#REF!</v>
      </c>
      <c r="R34" s="48" t="e">
        <f t="shared" si="4"/>
        <v>#REF!</v>
      </c>
    </row>
    <row r="35" spans="1:18" s="30" customFormat="1" ht="23.1" customHeight="1">
      <c r="A35" s="43">
        <v>19</v>
      </c>
      <c r="B35" s="12" t="s">
        <v>63</v>
      </c>
      <c r="C35" s="43"/>
      <c r="D35" s="46">
        <v>200000</v>
      </c>
      <c r="E35" s="43"/>
      <c r="F35" s="41" t="e">
        <f>#REF!*L35*1490000</f>
        <v>#REF!</v>
      </c>
      <c r="G35" s="41" t="e">
        <f>#REF!*1490000*M35</f>
        <v>#REF!</v>
      </c>
      <c r="H35" s="41" t="e">
        <f>#REF!*1490000*L35</f>
        <v>#REF!</v>
      </c>
      <c r="I35" s="41" t="e">
        <f>#REF!*1490000*M35</f>
        <v>#REF!</v>
      </c>
      <c r="J35" s="41" t="e">
        <f>#REF!*1490000*L35</f>
        <v>#REF!</v>
      </c>
      <c r="K35" s="41" t="e">
        <f>#REF!*1490000*M35</f>
        <v>#REF!</v>
      </c>
      <c r="L35" s="47" t="s">
        <v>162</v>
      </c>
      <c r="M35" s="47" t="s">
        <v>163</v>
      </c>
      <c r="N35" s="41" t="e">
        <f t="shared" si="0"/>
        <v>#REF!</v>
      </c>
      <c r="O35" s="41" t="e">
        <f t="shared" si="1"/>
        <v>#REF!</v>
      </c>
      <c r="P35" s="41" t="e">
        <f t="shared" si="2"/>
        <v>#REF!</v>
      </c>
      <c r="Q35" s="41" t="e">
        <f t="shared" si="3"/>
        <v>#REF!</v>
      </c>
      <c r="R35" s="48" t="e">
        <f t="shared" si="4"/>
        <v>#REF!</v>
      </c>
    </row>
    <row r="36" spans="1:18" s="30" customFormat="1" ht="23.1" customHeight="1">
      <c r="A36" s="43"/>
      <c r="B36" s="13" t="s">
        <v>65</v>
      </c>
      <c r="C36" s="43"/>
      <c r="D36" s="46"/>
      <c r="E36" s="43"/>
      <c r="F36" s="41" t="e">
        <f>#REF!*L36*1490000</f>
        <v>#REF!</v>
      </c>
      <c r="G36" s="41" t="e">
        <f>#REF!*1490000*M36</f>
        <v>#REF!</v>
      </c>
      <c r="H36" s="41" t="e">
        <f>#REF!*1490000*L36</f>
        <v>#REF!</v>
      </c>
      <c r="I36" s="41" t="e">
        <f>#REF!*1490000*M36</f>
        <v>#REF!</v>
      </c>
      <c r="J36" s="41" t="e">
        <f>#REF!*1490000*L36</f>
        <v>#REF!</v>
      </c>
      <c r="K36" s="41" t="e">
        <f>#REF!*1490000*M36</f>
        <v>#REF!</v>
      </c>
      <c r="L36" s="47" t="s">
        <v>162</v>
      </c>
      <c r="M36" s="47" t="s">
        <v>163</v>
      </c>
      <c r="N36" s="41" t="e">
        <f t="shared" si="0"/>
        <v>#REF!</v>
      </c>
      <c r="O36" s="41" t="e">
        <f t="shared" si="1"/>
        <v>#REF!</v>
      </c>
      <c r="P36" s="41" t="e">
        <f t="shared" si="2"/>
        <v>#REF!</v>
      </c>
      <c r="Q36" s="41" t="e">
        <f t="shared" si="3"/>
        <v>#REF!</v>
      </c>
      <c r="R36" s="48" t="e">
        <f t="shared" si="4"/>
        <v>#REF!</v>
      </c>
    </row>
    <row r="37" spans="1:18" s="30" customFormat="1" ht="23.1" customHeight="1">
      <c r="A37" s="43">
        <v>20</v>
      </c>
      <c r="B37" s="12" t="s">
        <v>66</v>
      </c>
      <c r="C37" s="43" t="s">
        <v>158</v>
      </c>
      <c r="D37" s="46">
        <v>200000</v>
      </c>
      <c r="E37" s="43"/>
      <c r="F37" s="41" t="e">
        <f>#REF!*L37*1490000</f>
        <v>#REF!</v>
      </c>
      <c r="G37" s="41" t="e">
        <f>#REF!*1490000*M37</f>
        <v>#REF!</v>
      </c>
      <c r="H37" s="41" t="e">
        <f>#REF!*1490000*L37</f>
        <v>#REF!</v>
      </c>
      <c r="I37" s="41" t="e">
        <f>#REF!*1490000*M37</f>
        <v>#REF!</v>
      </c>
      <c r="J37" s="41" t="e">
        <f>#REF!*1490000*L37</f>
        <v>#REF!</v>
      </c>
      <c r="K37" s="41" t="e">
        <f>#REF!*1490000*M37</f>
        <v>#REF!</v>
      </c>
      <c r="L37" s="47" t="s">
        <v>162</v>
      </c>
      <c r="M37" s="47" t="s">
        <v>163</v>
      </c>
      <c r="N37" s="41" t="e">
        <f t="shared" si="0"/>
        <v>#REF!</v>
      </c>
      <c r="O37" s="41" t="e">
        <f t="shared" si="1"/>
        <v>#REF!</v>
      </c>
      <c r="P37" s="41" t="e">
        <f t="shared" si="2"/>
        <v>#REF!</v>
      </c>
      <c r="Q37" s="41" t="e">
        <f t="shared" si="3"/>
        <v>#REF!</v>
      </c>
      <c r="R37" s="48" t="e">
        <f t="shared" si="4"/>
        <v>#REF!</v>
      </c>
    </row>
    <row r="38" spans="1:18" s="30" customFormat="1" ht="23.1" customHeight="1">
      <c r="A38" s="43">
        <v>21</v>
      </c>
      <c r="B38" s="12" t="s">
        <v>67</v>
      </c>
      <c r="C38" s="1"/>
      <c r="D38" s="46">
        <v>200000</v>
      </c>
      <c r="E38" s="9"/>
      <c r="F38" s="41" t="e">
        <f>#REF!*L38*1490000</f>
        <v>#REF!</v>
      </c>
      <c r="G38" s="41" t="e">
        <f>#REF!*1490000*M38</f>
        <v>#REF!</v>
      </c>
      <c r="H38" s="41" t="e">
        <f>#REF!*1490000*L38</f>
        <v>#REF!</v>
      </c>
      <c r="I38" s="41" t="e">
        <f>#REF!*1490000*M38</f>
        <v>#REF!</v>
      </c>
      <c r="J38" s="41" t="e">
        <f>#REF!*1490000*L38</f>
        <v>#REF!</v>
      </c>
      <c r="K38" s="41" t="e">
        <f>#REF!*1490000*M38</f>
        <v>#REF!</v>
      </c>
      <c r="L38" s="47" t="s">
        <v>162</v>
      </c>
      <c r="M38" s="47" t="s">
        <v>163</v>
      </c>
      <c r="N38" s="41" t="e">
        <f t="shared" si="0"/>
        <v>#REF!</v>
      </c>
      <c r="O38" s="41" t="e">
        <f t="shared" si="1"/>
        <v>#REF!</v>
      </c>
      <c r="P38" s="41" t="e">
        <f t="shared" si="2"/>
        <v>#REF!</v>
      </c>
      <c r="Q38" s="41" t="e">
        <f t="shared" si="3"/>
        <v>#REF!</v>
      </c>
      <c r="R38" s="48" t="e">
        <f t="shared" si="4"/>
        <v>#REF!</v>
      </c>
    </row>
    <row r="39" spans="1:18" s="30" customFormat="1" ht="23.1" customHeight="1">
      <c r="A39" s="43">
        <v>22</v>
      </c>
      <c r="B39" s="12" t="s">
        <v>68</v>
      </c>
      <c r="C39" s="1"/>
      <c r="D39" s="46">
        <v>200000</v>
      </c>
      <c r="E39" s="9"/>
      <c r="F39" s="41" t="e">
        <f>#REF!*L39*1490000</f>
        <v>#REF!</v>
      </c>
      <c r="G39" s="41" t="e">
        <f>#REF!*1490000*M39</f>
        <v>#REF!</v>
      </c>
      <c r="H39" s="41" t="e">
        <f>#REF!*1490000*L39</f>
        <v>#REF!</v>
      </c>
      <c r="I39" s="41" t="e">
        <f>#REF!*1490000*M39</f>
        <v>#REF!</v>
      </c>
      <c r="J39" s="41" t="e">
        <f>#REF!*1490000*L39</f>
        <v>#REF!</v>
      </c>
      <c r="K39" s="41" t="e">
        <f>#REF!*1490000*M39</f>
        <v>#REF!</v>
      </c>
      <c r="L39" s="47" t="s">
        <v>162</v>
      </c>
      <c r="M39" s="47" t="s">
        <v>163</v>
      </c>
      <c r="N39" s="41" t="e">
        <f t="shared" si="0"/>
        <v>#REF!</v>
      </c>
      <c r="O39" s="41" t="e">
        <f t="shared" si="1"/>
        <v>#REF!</v>
      </c>
      <c r="P39" s="41" t="e">
        <f t="shared" si="2"/>
        <v>#REF!</v>
      </c>
      <c r="Q39" s="41" t="e">
        <f t="shared" si="3"/>
        <v>#REF!</v>
      </c>
      <c r="R39" s="48" t="e">
        <f t="shared" si="4"/>
        <v>#REF!</v>
      </c>
    </row>
    <row r="40" spans="1:18" s="30" customFormat="1" ht="23.1" customHeight="1">
      <c r="A40" s="43"/>
      <c r="B40" s="13" t="s">
        <v>172</v>
      </c>
      <c r="C40" s="1"/>
      <c r="D40" s="46"/>
      <c r="E40" s="9"/>
      <c r="F40" s="41" t="e">
        <f>#REF!*L40*1490000</f>
        <v>#REF!</v>
      </c>
      <c r="G40" s="41" t="e">
        <f>#REF!*1490000*M40</f>
        <v>#REF!</v>
      </c>
      <c r="H40" s="41" t="e">
        <f>#REF!*1490000*L40</f>
        <v>#REF!</v>
      </c>
      <c r="I40" s="41" t="e">
        <f>#REF!*1490000*M40</f>
        <v>#REF!</v>
      </c>
      <c r="J40" s="41" t="e">
        <f>#REF!*1490000*L40</f>
        <v>#REF!</v>
      </c>
      <c r="K40" s="41" t="e">
        <f>#REF!*1490000*M40</f>
        <v>#REF!</v>
      </c>
      <c r="L40" s="47" t="s">
        <v>162</v>
      </c>
      <c r="M40" s="47" t="s">
        <v>163</v>
      </c>
      <c r="N40" s="41" t="e">
        <f t="shared" si="0"/>
        <v>#REF!</v>
      </c>
      <c r="O40" s="41" t="e">
        <f t="shared" si="1"/>
        <v>#REF!</v>
      </c>
      <c r="P40" s="41" t="e">
        <f t="shared" si="2"/>
        <v>#REF!</v>
      </c>
      <c r="Q40" s="41" t="e">
        <f t="shared" si="3"/>
        <v>#REF!</v>
      </c>
      <c r="R40" s="48" t="e">
        <f t="shared" si="4"/>
        <v>#REF!</v>
      </c>
    </row>
    <row r="41" spans="1:18" s="30" customFormat="1" ht="23.1" customHeight="1">
      <c r="A41" s="43">
        <v>23</v>
      </c>
      <c r="B41" s="12" t="s">
        <v>80</v>
      </c>
      <c r="C41" s="43" t="s">
        <v>158</v>
      </c>
      <c r="D41" s="46">
        <v>200000</v>
      </c>
      <c r="E41" s="9"/>
      <c r="F41" s="41" t="e">
        <f>#REF!*L41*1490000</f>
        <v>#REF!</v>
      </c>
      <c r="G41" s="41" t="e">
        <f>#REF!*1490000*M41</f>
        <v>#REF!</v>
      </c>
      <c r="H41" s="41" t="e">
        <f>#REF!*1490000*L41</f>
        <v>#REF!</v>
      </c>
      <c r="I41" s="41" t="e">
        <f>#REF!*1490000*M41</f>
        <v>#REF!</v>
      </c>
      <c r="J41" s="41" t="e">
        <f>#REF!*1490000*L41</f>
        <v>#REF!</v>
      </c>
      <c r="K41" s="41" t="e">
        <f>#REF!*1490000*M41</f>
        <v>#REF!</v>
      </c>
      <c r="L41" s="47" t="s">
        <v>162</v>
      </c>
      <c r="M41" s="47" t="s">
        <v>163</v>
      </c>
      <c r="N41" s="41" t="e">
        <f t="shared" si="0"/>
        <v>#REF!</v>
      </c>
      <c r="O41" s="41" t="e">
        <f>N41*17.5%</f>
        <v>#REF!</v>
      </c>
      <c r="P41" s="41" t="e">
        <f>N41*3%</f>
        <v>#REF!</v>
      </c>
      <c r="Q41" s="41" t="e">
        <f t="shared" si="3"/>
        <v>#REF!</v>
      </c>
      <c r="R41" s="48" t="e">
        <f>N41*1%</f>
        <v>#REF!</v>
      </c>
    </row>
    <row r="42" spans="1:18" s="30" customFormat="1" ht="23.1" customHeight="1">
      <c r="A42" s="43">
        <v>24</v>
      </c>
      <c r="B42" s="12" t="s">
        <v>73</v>
      </c>
      <c r="C42" s="1"/>
      <c r="D42" s="46">
        <v>200000</v>
      </c>
      <c r="E42" s="9"/>
      <c r="F42" s="41" t="e">
        <f>#REF!*L42*1490000</f>
        <v>#REF!</v>
      </c>
      <c r="G42" s="41" t="e">
        <f>#REF!*1490000*M42</f>
        <v>#REF!</v>
      </c>
      <c r="H42" s="41" t="e">
        <f>#REF!*1490000*L42</f>
        <v>#REF!</v>
      </c>
      <c r="I42" s="41" t="e">
        <f>#REF!*1490000*M42</f>
        <v>#REF!</v>
      </c>
      <c r="J42" s="41" t="e">
        <f>#REF!*1490000*L42</f>
        <v>#REF!</v>
      </c>
      <c r="K42" s="41" t="e">
        <f>#REF!*1490000*M42</f>
        <v>#REF!</v>
      </c>
      <c r="L42" s="47" t="s">
        <v>162</v>
      </c>
      <c r="M42" s="47" t="s">
        <v>163</v>
      </c>
      <c r="N42" s="41" t="e">
        <f t="shared" si="0"/>
        <v>#REF!</v>
      </c>
      <c r="O42" s="41" t="e">
        <f t="shared" si="1"/>
        <v>#REF!</v>
      </c>
      <c r="P42" s="41" t="e">
        <f>N42*3%</f>
        <v>#REF!</v>
      </c>
      <c r="Q42" s="41" t="e">
        <f t="shared" si="3"/>
        <v>#REF!</v>
      </c>
      <c r="R42" s="48" t="e">
        <f>N42*1%</f>
        <v>#REF!</v>
      </c>
    </row>
    <row r="43" spans="1:18" s="30" customFormat="1" ht="23.1" customHeight="1">
      <c r="A43" s="43">
        <v>25</v>
      </c>
      <c r="B43" s="12" t="s">
        <v>74</v>
      </c>
      <c r="C43" s="1"/>
      <c r="D43" s="46">
        <v>200000</v>
      </c>
      <c r="E43" s="9"/>
      <c r="F43" s="41" t="e">
        <f>#REF!*L43*1490000</f>
        <v>#REF!</v>
      </c>
      <c r="G43" s="41" t="e">
        <f>#REF!*1490000*M43</f>
        <v>#REF!</v>
      </c>
      <c r="H43" s="41" t="e">
        <f>#REF!*1490000*L43</f>
        <v>#REF!</v>
      </c>
      <c r="I43" s="41" t="e">
        <f>#REF!*1490000*M43</f>
        <v>#REF!</v>
      </c>
      <c r="J43" s="41" t="e">
        <f>#REF!*1490000*L43</f>
        <v>#REF!</v>
      </c>
      <c r="K43" s="41" t="e">
        <f>#REF!*1490000*M43</f>
        <v>#REF!</v>
      </c>
      <c r="L43" s="47" t="s">
        <v>162</v>
      </c>
      <c r="M43" s="47" t="s">
        <v>163</v>
      </c>
      <c r="N43" s="41" t="e">
        <f t="shared" si="0"/>
        <v>#REF!</v>
      </c>
      <c r="O43" s="41" t="e">
        <f t="shared" si="1"/>
        <v>#REF!</v>
      </c>
      <c r="P43" s="41" t="e">
        <f t="shared" ref="P43:P91" si="5">N43*3%</f>
        <v>#REF!</v>
      </c>
      <c r="Q43" s="41" t="e">
        <f t="shared" si="3"/>
        <v>#REF!</v>
      </c>
      <c r="R43" s="48" t="e">
        <f t="shared" ref="R43:R91" si="6">N43*1%</f>
        <v>#REF!</v>
      </c>
    </row>
    <row r="44" spans="1:18" s="30" customFormat="1" ht="23.1" customHeight="1">
      <c r="A44" s="43">
        <v>26</v>
      </c>
      <c r="B44" s="12" t="s">
        <v>75</v>
      </c>
      <c r="C44" s="1"/>
      <c r="D44" s="46">
        <v>200000</v>
      </c>
      <c r="E44" s="9"/>
      <c r="F44" s="41" t="e">
        <f>#REF!*L44*1490000</f>
        <v>#REF!</v>
      </c>
      <c r="G44" s="41" t="e">
        <f>#REF!*1490000*M44</f>
        <v>#REF!</v>
      </c>
      <c r="H44" s="41" t="e">
        <f>#REF!*1490000*L44</f>
        <v>#REF!</v>
      </c>
      <c r="I44" s="41" t="e">
        <f>#REF!*1490000*M44</f>
        <v>#REF!</v>
      </c>
      <c r="J44" s="41" t="e">
        <f>#REF!*1490000*L44</f>
        <v>#REF!</v>
      </c>
      <c r="K44" s="41" t="e">
        <f>#REF!*1490000*M44</f>
        <v>#REF!</v>
      </c>
      <c r="L44" s="47" t="s">
        <v>162</v>
      </c>
      <c r="M44" s="47" t="s">
        <v>163</v>
      </c>
      <c r="N44" s="41" t="e">
        <f t="shared" si="0"/>
        <v>#REF!</v>
      </c>
      <c r="O44" s="41" t="e">
        <f t="shared" si="1"/>
        <v>#REF!</v>
      </c>
      <c r="P44" s="41" t="e">
        <f t="shared" si="5"/>
        <v>#REF!</v>
      </c>
      <c r="Q44" s="41" t="e">
        <f t="shared" si="3"/>
        <v>#REF!</v>
      </c>
      <c r="R44" s="48" t="e">
        <f t="shared" si="6"/>
        <v>#REF!</v>
      </c>
    </row>
    <row r="45" spans="1:18" s="30" customFormat="1" ht="23.1" customHeight="1">
      <c r="A45" s="43">
        <v>27</v>
      </c>
      <c r="B45" s="12" t="s">
        <v>81</v>
      </c>
      <c r="C45" s="1"/>
      <c r="D45" s="46">
        <v>200000</v>
      </c>
      <c r="E45" s="9"/>
      <c r="F45" s="41" t="e">
        <f>#REF!*L45*1490000</f>
        <v>#REF!</v>
      </c>
      <c r="G45" s="41" t="e">
        <f>#REF!*1490000*M45</f>
        <v>#REF!</v>
      </c>
      <c r="H45" s="41" t="e">
        <f>#REF!*1490000*L45</f>
        <v>#REF!</v>
      </c>
      <c r="I45" s="41" t="e">
        <f>#REF!*1490000*M45</f>
        <v>#REF!</v>
      </c>
      <c r="J45" s="41" t="e">
        <f>#REF!*1490000*L45</f>
        <v>#REF!</v>
      </c>
      <c r="K45" s="41" t="e">
        <f>#REF!*1490000*M45</f>
        <v>#REF!</v>
      </c>
      <c r="L45" s="47" t="s">
        <v>162</v>
      </c>
      <c r="M45" s="47" t="s">
        <v>163</v>
      </c>
      <c r="N45" s="41" t="e">
        <f t="shared" si="0"/>
        <v>#REF!</v>
      </c>
      <c r="O45" s="41" t="e">
        <f>N45*17.5%</f>
        <v>#REF!</v>
      </c>
      <c r="P45" s="41" t="e">
        <f>N45*3%</f>
        <v>#REF!</v>
      </c>
      <c r="Q45" s="41" t="e">
        <f t="shared" si="3"/>
        <v>#REF!</v>
      </c>
      <c r="R45" s="48" t="e">
        <f>N45*1%</f>
        <v>#REF!</v>
      </c>
    </row>
    <row r="46" spans="1:18" s="30" customFormat="1" ht="23.1" customHeight="1">
      <c r="A46" s="43"/>
      <c r="B46" s="13" t="s">
        <v>76</v>
      </c>
      <c r="C46" s="1"/>
      <c r="D46" s="46"/>
      <c r="E46" s="9"/>
      <c r="F46" s="41" t="e">
        <f>#REF!*L46*1490000</f>
        <v>#REF!</v>
      </c>
      <c r="G46" s="41" t="e">
        <f>#REF!*1490000*M46</f>
        <v>#REF!</v>
      </c>
      <c r="H46" s="41" t="e">
        <f>#REF!*1490000*L46</f>
        <v>#REF!</v>
      </c>
      <c r="I46" s="41" t="e">
        <f>#REF!*1490000*M46</f>
        <v>#REF!</v>
      </c>
      <c r="J46" s="41" t="e">
        <f>#REF!*1490000*L46</f>
        <v>#REF!</v>
      </c>
      <c r="K46" s="41" t="e">
        <f>#REF!*1490000*M46</f>
        <v>#REF!</v>
      </c>
      <c r="L46" s="47" t="s">
        <v>162</v>
      </c>
      <c r="M46" s="47" t="s">
        <v>163</v>
      </c>
      <c r="N46" s="41" t="e">
        <f t="shared" si="0"/>
        <v>#REF!</v>
      </c>
      <c r="O46" s="41" t="e">
        <f t="shared" si="1"/>
        <v>#REF!</v>
      </c>
      <c r="P46" s="41" t="e">
        <f t="shared" si="5"/>
        <v>#REF!</v>
      </c>
      <c r="Q46" s="41" t="e">
        <f t="shared" si="3"/>
        <v>#REF!</v>
      </c>
      <c r="R46" s="48" t="e">
        <f t="shared" si="6"/>
        <v>#REF!</v>
      </c>
    </row>
    <row r="47" spans="1:18" s="30" customFormat="1" ht="23.1" customHeight="1">
      <c r="A47" s="43">
        <v>28</v>
      </c>
      <c r="B47" s="12" t="s">
        <v>77</v>
      </c>
      <c r="C47" s="43" t="s">
        <v>158</v>
      </c>
      <c r="D47" s="46">
        <v>200000</v>
      </c>
      <c r="E47" s="9"/>
      <c r="F47" s="41" t="e">
        <f>#REF!*L47*1490000</f>
        <v>#REF!</v>
      </c>
      <c r="G47" s="41" t="e">
        <f>#REF!*1490000*M47</f>
        <v>#REF!</v>
      </c>
      <c r="H47" s="41" t="e">
        <f>#REF!*1490000*L47</f>
        <v>#REF!</v>
      </c>
      <c r="I47" s="41" t="e">
        <f>#REF!*1490000*M47</f>
        <v>#REF!</v>
      </c>
      <c r="J47" s="41" t="e">
        <f>#REF!*1490000*L47</f>
        <v>#REF!</v>
      </c>
      <c r="K47" s="41" t="e">
        <f>#REF!*1490000*M47</f>
        <v>#REF!</v>
      </c>
      <c r="L47" s="47" t="s">
        <v>162</v>
      </c>
      <c r="M47" s="47" t="s">
        <v>163</v>
      </c>
      <c r="N47" s="41" t="e">
        <f t="shared" si="0"/>
        <v>#REF!</v>
      </c>
      <c r="O47" s="41" t="e">
        <f t="shared" si="1"/>
        <v>#REF!</v>
      </c>
      <c r="P47" s="41" t="e">
        <f t="shared" si="5"/>
        <v>#REF!</v>
      </c>
      <c r="Q47" s="41" t="e">
        <f t="shared" si="3"/>
        <v>#REF!</v>
      </c>
      <c r="R47" s="48" t="e">
        <f t="shared" si="6"/>
        <v>#REF!</v>
      </c>
    </row>
    <row r="48" spans="1:18" s="30" customFormat="1" ht="23.1" customHeight="1">
      <c r="A48" s="43">
        <v>29</v>
      </c>
      <c r="B48" s="12" t="s">
        <v>78</v>
      </c>
      <c r="C48" s="1"/>
      <c r="D48" s="46">
        <v>200000</v>
      </c>
      <c r="E48" s="9"/>
      <c r="F48" s="41" t="e">
        <f>#REF!*L48*1490000</f>
        <v>#REF!</v>
      </c>
      <c r="G48" s="41" t="e">
        <f>#REF!*1490000*M48</f>
        <v>#REF!</v>
      </c>
      <c r="H48" s="41" t="e">
        <f>#REF!*1490000*L48</f>
        <v>#REF!</v>
      </c>
      <c r="I48" s="41" t="e">
        <f>#REF!*1490000*M48</f>
        <v>#REF!</v>
      </c>
      <c r="J48" s="41" t="e">
        <f>#REF!*1490000*L48</f>
        <v>#REF!</v>
      </c>
      <c r="K48" s="41" t="e">
        <f>#REF!*1490000*M48</f>
        <v>#REF!</v>
      </c>
      <c r="L48" s="47" t="s">
        <v>162</v>
      </c>
      <c r="M48" s="47" t="s">
        <v>163</v>
      </c>
      <c r="N48" s="41" t="e">
        <f t="shared" si="0"/>
        <v>#REF!</v>
      </c>
      <c r="O48" s="41" t="e">
        <f t="shared" si="1"/>
        <v>#REF!</v>
      </c>
      <c r="P48" s="41" t="e">
        <f t="shared" si="5"/>
        <v>#REF!</v>
      </c>
      <c r="Q48" s="41" t="e">
        <f t="shared" si="3"/>
        <v>#REF!</v>
      </c>
      <c r="R48" s="48" t="e">
        <f t="shared" si="6"/>
        <v>#REF!</v>
      </c>
    </row>
    <row r="49" spans="1:18" s="95" customFormat="1" ht="23.1" customHeight="1">
      <c r="A49" s="89">
        <v>30</v>
      </c>
      <c r="B49" s="90" t="s">
        <v>79</v>
      </c>
      <c r="C49" s="96"/>
      <c r="D49" s="46">
        <v>200000</v>
      </c>
      <c r="E49" s="97"/>
      <c r="F49" s="92" t="e">
        <f>#REF!*L49*1490000</f>
        <v>#REF!</v>
      </c>
      <c r="G49" s="92" t="e">
        <f>#REF!*1490000*M49</f>
        <v>#REF!</v>
      </c>
      <c r="H49" s="92" t="e">
        <f>#REF!*1490000*L49</f>
        <v>#REF!</v>
      </c>
      <c r="I49" s="92" t="e">
        <f>#REF!*1490000*M49</f>
        <v>#REF!</v>
      </c>
      <c r="J49" s="92" t="e">
        <f>#REF!*1490000*L49</f>
        <v>#REF!</v>
      </c>
      <c r="K49" s="92" t="e">
        <f>#REF!*1490000*M49</f>
        <v>#REF!</v>
      </c>
      <c r="L49" s="93" t="s">
        <v>162</v>
      </c>
      <c r="M49" s="93" t="s">
        <v>163</v>
      </c>
      <c r="N49" s="92" t="e">
        <f t="shared" si="0"/>
        <v>#REF!</v>
      </c>
      <c r="O49" s="92" t="e">
        <f t="shared" si="1"/>
        <v>#REF!</v>
      </c>
      <c r="P49" s="92" t="e">
        <f t="shared" si="5"/>
        <v>#REF!</v>
      </c>
      <c r="Q49" s="92" t="e">
        <f t="shared" si="3"/>
        <v>#REF!</v>
      </c>
      <c r="R49" s="94" t="e">
        <f t="shared" si="6"/>
        <v>#REF!</v>
      </c>
    </row>
    <row r="50" spans="1:18" s="30" customFormat="1" ht="23.1" customHeight="1">
      <c r="A50" s="43"/>
      <c r="B50" s="13" t="s">
        <v>84</v>
      </c>
      <c r="C50" s="1"/>
      <c r="D50" s="46"/>
      <c r="E50" s="9"/>
      <c r="F50" s="41" t="e">
        <f>#REF!*L50*1490000</f>
        <v>#REF!</v>
      </c>
      <c r="G50" s="41" t="e">
        <f>#REF!*1490000*M50</f>
        <v>#REF!</v>
      </c>
      <c r="H50" s="41" t="e">
        <f>#REF!*1490000*L50</f>
        <v>#REF!</v>
      </c>
      <c r="I50" s="41" t="e">
        <f>#REF!*1490000*M50</f>
        <v>#REF!</v>
      </c>
      <c r="J50" s="41" t="e">
        <f>#REF!*1490000*L50</f>
        <v>#REF!</v>
      </c>
      <c r="K50" s="41" t="e">
        <f>#REF!*1490000*M50</f>
        <v>#REF!</v>
      </c>
      <c r="L50" s="47" t="s">
        <v>162</v>
      </c>
      <c r="M50" s="47" t="s">
        <v>163</v>
      </c>
      <c r="N50" s="41" t="e">
        <f t="shared" si="0"/>
        <v>#REF!</v>
      </c>
      <c r="O50" s="41" t="e">
        <f t="shared" si="1"/>
        <v>#REF!</v>
      </c>
      <c r="P50" s="41" t="e">
        <f t="shared" si="5"/>
        <v>#REF!</v>
      </c>
      <c r="Q50" s="41" t="e">
        <f t="shared" si="3"/>
        <v>#REF!</v>
      </c>
      <c r="R50" s="48" t="e">
        <f t="shared" si="6"/>
        <v>#REF!</v>
      </c>
    </row>
    <row r="51" spans="1:18" s="30" customFormat="1" ht="23.1" customHeight="1">
      <c r="A51" s="43">
        <v>31</v>
      </c>
      <c r="B51" s="12" t="s">
        <v>85</v>
      </c>
      <c r="C51" s="43" t="s">
        <v>158</v>
      </c>
      <c r="D51" s="46">
        <v>200000</v>
      </c>
      <c r="E51" s="9"/>
      <c r="F51" s="41" t="e">
        <f>#REF!*L51*1490000</f>
        <v>#REF!</v>
      </c>
      <c r="G51" s="41" t="e">
        <f>#REF!*1490000*M51</f>
        <v>#REF!</v>
      </c>
      <c r="H51" s="41" t="e">
        <f>#REF!*1490000*L51</f>
        <v>#REF!</v>
      </c>
      <c r="I51" s="41" t="e">
        <f>#REF!*1490000*M51</f>
        <v>#REF!</v>
      </c>
      <c r="J51" s="41" t="e">
        <f>#REF!*1490000*L51</f>
        <v>#REF!</v>
      </c>
      <c r="K51" s="41" t="e">
        <f>#REF!*1490000*M51</f>
        <v>#REF!</v>
      </c>
      <c r="L51" s="47" t="s">
        <v>162</v>
      </c>
      <c r="M51" s="47" t="s">
        <v>163</v>
      </c>
      <c r="N51" s="41" t="e">
        <f t="shared" si="0"/>
        <v>#REF!</v>
      </c>
      <c r="O51" s="41" t="e">
        <f t="shared" si="1"/>
        <v>#REF!</v>
      </c>
      <c r="P51" s="41" t="e">
        <f t="shared" si="5"/>
        <v>#REF!</v>
      </c>
      <c r="Q51" s="41" t="e">
        <f t="shared" si="3"/>
        <v>#REF!</v>
      </c>
      <c r="R51" s="48" t="e">
        <f t="shared" si="6"/>
        <v>#REF!</v>
      </c>
    </row>
    <row r="52" spans="1:18" s="30" customFormat="1" ht="23.1" customHeight="1">
      <c r="A52" s="43">
        <v>32</v>
      </c>
      <c r="B52" s="12" t="s">
        <v>87</v>
      </c>
      <c r="C52" s="1"/>
      <c r="D52" s="46">
        <v>200000</v>
      </c>
      <c r="E52" s="9"/>
      <c r="F52" s="41" t="e">
        <f>#REF!*L52*1490000</f>
        <v>#REF!</v>
      </c>
      <c r="G52" s="41" t="e">
        <f>#REF!*1490000*M52</f>
        <v>#REF!</v>
      </c>
      <c r="H52" s="41" t="e">
        <f>#REF!*1490000*L52</f>
        <v>#REF!</v>
      </c>
      <c r="I52" s="41" t="e">
        <f>#REF!*1490000*M52</f>
        <v>#REF!</v>
      </c>
      <c r="J52" s="41" t="e">
        <f>#REF!*1490000*L52</f>
        <v>#REF!</v>
      </c>
      <c r="K52" s="41" t="e">
        <f>#REF!*1490000*M52</f>
        <v>#REF!</v>
      </c>
      <c r="L52" s="47" t="s">
        <v>162</v>
      </c>
      <c r="M52" s="47" t="s">
        <v>163</v>
      </c>
      <c r="N52" s="41" t="e">
        <f t="shared" si="0"/>
        <v>#REF!</v>
      </c>
      <c r="O52" s="41" t="e">
        <f t="shared" si="1"/>
        <v>#REF!</v>
      </c>
      <c r="P52" s="41" t="e">
        <f t="shared" si="5"/>
        <v>#REF!</v>
      </c>
      <c r="Q52" s="41" t="e">
        <f t="shared" si="3"/>
        <v>#REF!</v>
      </c>
      <c r="R52" s="48" t="e">
        <f t="shared" si="6"/>
        <v>#REF!</v>
      </c>
    </row>
    <row r="53" spans="1:18" s="30" customFormat="1" ht="23.1" customHeight="1">
      <c r="A53" s="43"/>
      <c r="B53" s="13" t="s">
        <v>89</v>
      </c>
      <c r="C53" s="1"/>
      <c r="D53" s="46"/>
      <c r="E53" s="9"/>
      <c r="F53" s="41" t="e">
        <f>#REF!*L53*1490000</f>
        <v>#REF!</v>
      </c>
      <c r="G53" s="41" t="e">
        <f>#REF!*1490000*M53</f>
        <v>#REF!</v>
      </c>
      <c r="H53" s="41" t="e">
        <f>#REF!*1490000*L53</f>
        <v>#REF!</v>
      </c>
      <c r="I53" s="41" t="e">
        <f>#REF!*1490000*M53</f>
        <v>#REF!</v>
      </c>
      <c r="J53" s="41" t="e">
        <f>#REF!*1490000*L53</f>
        <v>#REF!</v>
      </c>
      <c r="K53" s="41" t="e">
        <f>#REF!*1490000*M53</f>
        <v>#REF!</v>
      </c>
      <c r="L53" s="47" t="s">
        <v>162</v>
      </c>
      <c r="M53" s="47" t="s">
        <v>163</v>
      </c>
      <c r="N53" s="41" t="e">
        <f t="shared" si="0"/>
        <v>#REF!</v>
      </c>
      <c r="O53" s="41" t="e">
        <f t="shared" si="1"/>
        <v>#REF!</v>
      </c>
      <c r="P53" s="41" t="e">
        <f t="shared" si="5"/>
        <v>#REF!</v>
      </c>
      <c r="Q53" s="41" t="e">
        <f t="shared" si="3"/>
        <v>#REF!</v>
      </c>
      <c r="R53" s="48" t="e">
        <f t="shared" si="6"/>
        <v>#REF!</v>
      </c>
    </row>
    <row r="54" spans="1:18" s="30" customFormat="1" ht="23.1" customHeight="1">
      <c r="A54" s="43">
        <v>33</v>
      </c>
      <c r="B54" s="12" t="s">
        <v>90</v>
      </c>
      <c r="C54" s="43" t="s">
        <v>158</v>
      </c>
      <c r="D54" s="46">
        <v>200000</v>
      </c>
      <c r="E54" s="9"/>
      <c r="F54" s="41" t="e">
        <f>#REF!*L54*1490000</f>
        <v>#REF!</v>
      </c>
      <c r="G54" s="41" t="e">
        <f>#REF!*1490000*M54</f>
        <v>#REF!</v>
      </c>
      <c r="H54" s="41" t="e">
        <f>#REF!*1490000*L54</f>
        <v>#REF!</v>
      </c>
      <c r="I54" s="41" t="e">
        <f>#REF!*1490000*M54</f>
        <v>#REF!</v>
      </c>
      <c r="J54" s="41" t="e">
        <f>#REF!*1490000*L54</f>
        <v>#REF!</v>
      </c>
      <c r="K54" s="41" t="e">
        <f>#REF!*1490000*M54</f>
        <v>#REF!</v>
      </c>
      <c r="L54" s="47" t="s">
        <v>162</v>
      </c>
      <c r="M54" s="47" t="s">
        <v>163</v>
      </c>
      <c r="N54" s="41" t="e">
        <f t="shared" si="0"/>
        <v>#REF!</v>
      </c>
      <c r="O54" s="41" t="e">
        <f t="shared" si="1"/>
        <v>#REF!</v>
      </c>
      <c r="P54" s="41" t="e">
        <f t="shared" si="5"/>
        <v>#REF!</v>
      </c>
      <c r="Q54" s="41" t="e">
        <f t="shared" si="3"/>
        <v>#REF!</v>
      </c>
      <c r="R54" s="48" t="e">
        <f t="shared" si="6"/>
        <v>#REF!</v>
      </c>
    </row>
    <row r="55" spans="1:18" s="95" customFormat="1" ht="23.1" customHeight="1">
      <c r="A55" s="89">
        <v>34</v>
      </c>
      <c r="B55" s="90" t="s">
        <v>86</v>
      </c>
      <c r="C55" s="96"/>
      <c r="D55" s="46">
        <v>200000</v>
      </c>
      <c r="E55" s="97"/>
      <c r="F55" s="92" t="e">
        <f>#REF!*L55*1490000</f>
        <v>#REF!</v>
      </c>
      <c r="G55" s="92" t="e">
        <f>#REF!*1490000*M55</f>
        <v>#REF!</v>
      </c>
      <c r="H55" s="92" t="e">
        <f>#REF!*1490000*L55</f>
        <v>#REF!</v>
      </c>
      <c r="I55" s="92" t="e">
        <f>#REF!*1490000*M55</f>
        <v>#REF!</v>
      </c>
      <c r="J55" s="92" t="e">
        <f>#REF!*1490000*L55</f>
        <v>#REF!</v>
      </c>
      <c r="K55" s="92" t="e">
        <f>#REF!*1490000*M55</f>
        <v>#REF!</v>
      </c>
      <c r="L55" s="93" t="s">
        <v>162</v>
      </c>
      <c r="M55" s="93" t="s">
        <v>163</v>
      </c>
      <c r="N55" s="92" t="e">
        <f t="shared" si="0"/>
        <v>#REF!</v>
      </c>
      <c r="O55" s="92" t="e">
        <f t="shared" si="1"/>
        <v>#REF!</v>
      </c>
      <c r="P55" s="92" t="e">
        <f t="shared" si="5"/>
        <v>#REF!</v>
      </c>
      <c r="Q55" s="92" t="e">
        <f t="shared" si="3"/>
        <v>#REF!</v>
      </c>
      <c r="R55" s="94" t="e">
        <f t="shared" si="6"/>
        <v>#REF!</v>
      </c>
    </row>
    <row r="56" spans="1:18" s="30" customFormat="1" ht="23.1" customHeight="1">
      <c r="A56" s="43"/>
      <c r="B56" s="13" t="s">
        <v>94</v>
      </c>
      <c r="C56" s="1"/>
      <c r="D56" s="46"/>
      <c r="E56" s="9"/>
      <c r="F56" s="41" t="e">
        <f>#REF!*L56*1490000</f>
        <v>#REF!</v>
      </c>
      <c r="G56" s="41" t="e">
        <f>#REF!*1490000*M56</f>
        <v>#REF!</v>
      </c>
      <c r="H56" s="41" t="e">
        <f>#REF!*1490000*L56</f>
        <v>#REF!</v>
      </c>
      <c r="I56" s="41" t="e">
        <f>#REF!*1490000*M56</f>
        <v>#REF!</v>
      </c>
      <c r="J56" s="41" t="e">
        <f>#REF!*1490000*L56</f>
        <v>#REF!</v>
      </c>
      <c r="K56" s="41" t="e">
        <f>#REF!*1490000*M56</f>
        <v>#REF!</v>
      </c>
      <c r="L56" s="47" t="s">
        <v>162</v>
      </c>
      <c r="M56" s="47" t="s">
        <v>163</v>
      </c>
      <c r="N56" s="41" t="e">
        <f t="shared" si="0"/>
        <v>#REF!</v>
      </c>
      <c r="O56" s="41" t="e">
        <f t="shared" si="1"/>
        <v>#REF!</v>
      </c>
      <c r="P56" s="41" t="e">
        <f t="shared" si="5"/>
        <v>#REF!</v>
      </c>
      <c r="Q56" s="41" t="e">
        <f t="shared" si="3"/>
        <v>#REF!</v>
      </c>
      <c r="R56" s="48" t="e">
        <f t="shared" si="6"/>
        <v>#REF!</v>
      </c>
    </row>
    <row r="57" spans="1:18" s="30" customFormat="1" ht="23.1" customHeight="1">
      <c r="A57" s="43">
        <v>35</v>
      </c>
      <c r="B57" s="15" t="s">
        <v>95</v>
      </c>
      <c r="C57" s="1"/>
      <c r="D57" s="46">
        <v>200000</v>
      </c>
      <c r="E57" s="9"/>
      <c r="F57" s="41" t="e">
        <f>#REF!*L57*1490000</f>
        <v>#REF!</v>
      </c>
      <c r="G57" s="41" t="e">
        <f>#REF!*1490000*M57</f>
        <v>#REF!</v>
      </c>
      <c r="H57" s="41" t="e">
        <f>#REF!*1490000*L57</f>
        <v>#REF!</v>
      </c>
      <c r="I57" s="41" t="e">
        <f>#REF!*1490000*M57</f>
        <v>#REF!</v>
      </c>
      <c r="J57" s="41" t="e">
        <f>#REF!*1490000*L57</f>
        <v>#REF!</v>
      </c>
      <c r="K57" s="41" t="e">
        <f>#REF!*1490000*M57</f>
        <v>#REF!</v>
      </c>
      <c r="L57" s="47" t="s">
        <v>162</v>
      </c>
      <c r="M57" s="47" t="s">
        <v>163</v>
      </c>
      <c r="N57" s="41" t="e">
        <f t="shared" si="0"/>
        <v>#REF!</v>
      </c>
      <c r="O57" s="41" t="e">
        <f t="shared" si="1"/>
        <v>#REF!</v>
      </c>
      <c r="P57" s="41" t="e">
        <f t="shared" si="5"/>
        <v>#REF!</v>
      </c>
      <c r="Q57" s="41" t="e">
        <f t="shared" si="3"/>
        <v>#REF!</v>
      </c>
      <c r="R57" s="48" t="e">
        <f t="shared" si="6"/>
        <v>#REF!</v>
      </c>
    </row>
    <row r="58" spans="1:18" s="30" customFormat="1" ht="23.1" customHeight="1">
      <c r="A58" s="43">
        <v>36</v>
      </c>
      <c r="B58" s="15" t="s">
        <v>96</v>
      </c>
      <c r="C58" s="1"/>
      <c r="D58" s="46">
        <v>200000</v>
      </c>
      <c r="E58" s="9"/>
      <c r="F58" s="41" t="e">
        <f>#REF!*L58*1490000</f>
        <v>#REF!</v>
      </c>
      <c r="G58" s="41" t="e">
        <f>#REF!*1490000*M58</f>
        <v>#REF!</v>
      </c>
      <c r="H58" s="41" t="e">
        <f>#REF!*1490000*L58</f>
        <v>#REF!</v>
      </c>
      <c r="I58" s="41" t="e">
        <f>#REF!*1490000*M58</f>
        <v>#REF!</v>
      </c>
      <c r="J58" s="41" t="e">
        <f>#REF!*1490000*L58</f>
        <v>#REF!</v>
      </c>
      <c r="K58" s="41" t="e">
        <f>#REF!*1490000*M58</f>
        <v>#REF!</v>
      </c>
      <c r="L58" s="47" t="s">
        <v>162</v>
      </c>
      <c r="M58" s="47" t="s">
        <v>163</v>
      </c>
      <c r="N58" s="41" t="e">
        <f t="shared" si="0"/>
        <v>#REF!</v>
      </c>
      <c r="O58" s="41" t="e">
        <f t="shared" si="1"/>
        <v>#REF!</v>
      </c>
      <c r="P58" s="41" t="e">
        <f t="shared" si="5"/>
        <v>#REF!</v>
      </c>
      <c r="Q58" s="41" t="e">
        <f t="shared" si="3"/>
        <v>#REF!</v>
      </c>
      <c r="R58" s="48" t="e">
        <f t="shared" si="6"/>
        <v>#REF!</v>
      </c>
    </row>
    <row r="59" spans="1:18" s="30" customFormat="1" ht="23.1" customHeight="1">
      <c r="A59" s="43">
        <v>37</v>
      </c>
      <c r="B59" s="12" t="s">
        <v>98</v>
      </c>
      <c r="C59" s="1"/>
      <c r="D59" s="46">
        <v>200000</v>
      </c>
      <c r="E59" s="9"/>
      <c r="F59" s="41" t="e">
        <f>#REF!*L59*1490000</f>
        <v>#REF!</v>
      </c>
      <c r="G59" s="41" t="e">
        <f>#REF!*1490000*M59</f>
        <v>#REF!</v>
      </c>
      <c r="H59" s="41" t="e">
        <f>#REF!*1490000*L59</f>
        <v>#REF!</v>
      </c>
      <c r="I59" s="41" t="e">
        <f>#REF!*1490000*M59</f>
        <v>#REF!</v>
      </c>
      <c r="J59" s="41" t="e">
        <f>#REF!*1490000*L59</f>
        <v>#REF!</v>
      </c>
      <c r="K59" s="41" t="e">
        <f>#REF!*1490000*M59</f>
        <v>#REF!</v>
      </c>
      <c r="L59" s="47" t="s">
        <v>162</v>
      </c>
      <c r="M59" s="47" t="s">
        <v>163</v>
      </c>
      <c r="N59" s="41" t="e">
        <f t="shared" si="0"/>
        <v>#REF!</v>
      </c>
      <c r="O59" s="41" t="e">
        <f t="shared" si="1"/>
        <v>#REF!</v>
      </c>
      <c r="P59" s="41" t="e">
        <f t="shared" si="5"/>
        <v>#REF!</v>
      </c>
      <c r="Q59" s="41" t="e">
        <f t="shared" si="3"/>
        <v>#REF!</v>
      </c>
      <c r="R59" s="48" t="e">
        <f t="shared" si="6"/>
        <v>#REF!</v>
      </c>
    </row>
    <row r="60" spans="1:18" s="30" customFormat="1" ht="23.1" customHeight="1">
      <c r="A60" s="43"/>
      <c r="B60" s="13" t="s">
        <v>99</v>
      </c>
      <c r="C60" s="1"/>
      <c r="D60" s="46"/>
      <c r="E60" s="9"/>
      <c r="F60" s="41" t="e">
        <f>#REF!*L60*1490000</f>
        <v>#REF!</v>
      </c>
      <c r="G60" s="41" t="e">
        <f>#REF!*1490000*M60</f>
        <v>#REF!</v>
      </c>
      <c r="H60" s="41" t="e">
        <f>#REF!*1490000*L60</f>
        <v>#REF!</v>
      </c>
      <c r="I60" s="41" t="e">
        <f>#REF!*1490000*M60</f>
        <v>#REF!</v>
      </c>
      <c r="J60" s="41" t="e">
        <f>#REF!*1490000*L60</f>
        <v>#REF!</v>
      </c>
      <c r="K60" s="41" t="e">
        <f>#REF!*1490000*M60</f>
        <v>#REF!</v>
      </c>
      <c r="L60" s="47" t="s">
        <v>162</v>
      </c>
      <c r="M60" s="47" t="s">
        <v>163</v>
      </c>
      <c r="N60" s="41" t="e">
        <f t="shared" ref="N60:N102" si="7">F60+G60+H60+I60+J60+K60</f>
        <v>#REF!</v>
      </c>
      <c r="O60" s="41" t="e">
        <f t="shared" ref="O60:O99" si="8">N60*17.5%</f>
        <v>#REF!</v>
      </c>
      <c r="P60" s="41" t="e">
        <f t="shared" si="5"/>
        <v>#REF!</v>
      </c>
      <c r="Q60" s="41" t="e">
        <f t="shared" ref="Q60:Q102" si="9">N60*2%</f>
        <v>#REF!</v>
      </c>
      <c r="R60" s="48" t="e">
        <f t="shared" si="6"/>
        <v>#REF!</v>
      </c>
    </row>
    <row r="61" spans="1:18" s="79" customFormat="1" ht="23.1" customHeight="1">
      <c r="A61" s="43">
        <v>38</v>
      </c>
      <c r="B61" s="14" t="s">
        <v>100</v>
      </c>
      <c r="C61" s="43" t="s">
        <v>158</v>
      </c>
      <c r="D61" s="46">
        <v>200000</v>
      </c>
      <c r="E61" s="9"/>
      <c r="F61" s="41" t="e">
        <f>#REF!*L61*1490000</f>
        <v>#REF!</v>
      </c>
      <c r="G61" s="41" t="e">
        <f>#REF!*1490000*M61</f>
        <v>#REF!</v>
      </c>
      <c r="H61" s="41" t="e">
        <f>#REF!*1490000*L61</f>
        <v>#REF!</v>
      </c>
      <c r="I61" s="41" t="e">
        <f>#REF!*1490000*M61</f>
        <v>#REF!</v>
      </c>
      <c r="J61" s="41" t="e">
        <f>#REF!*1490000*L61</f>
        <v>#REF!</v>
      </c>
      <c r="K61" s="41" t="e">
        <f>#REF!*1490000*M61</f>
        <v>#REF!</v>
      </c>
      <c r="L61" s="47" t="s">
        <v>162</v>
      </c>
      <c r="M61" s="47" t="s">
        <v>163</v>
      </c>
      <c r="N61" s="41" t="e">
        <f t="shared" si="7"/>
        <v>#REF!</v>
      </c>
      <c r="O61" s="41" t="e">
        <f t="shared" si="8"/>
        <v>#REF!</v>
      </c>
      <c r="P61" s="41" t="e">
        <f t="shared" si="5"/>
        <v>#REF!</v>
      </c>
      <c r="Q61" s="41" t="e">
        <f t="shared" si="9"/>
        <v>#REF!</v>
      </c>
      <c r="R61" s="48" t="e">
        <f t="shared" si="6"/>
        <v>#REF!</v>
      </c>
    </row>
    <row r="62" spans="1:18" s="30" customFormat="1" ht="23.1" customHeight="1">
      <c r="A62" s="43">
        <v>39</v>
      </c>
      <c r="B62" s="14" t="s">
        <v>101</v>
      </c>
      <c r="C62" s="1"/>
      <c r="D62" s="46">
        <v>200000</v>
      </c>
      <c r="E62" s="9"/>
      <c r="F62" s="41" t="e">
        <f>#REF!*L62*1490000</f>
        <v>#REF!</v>
      </c>
      <c r="G62" s="41" t="e">
        <f>#REF!*1490000*M62</f>
        <v>#REF!</v>
      </c>
      <c r="H62" s="41" t="e">
        <f>#REF!*1490000*L62</f>
        <v>#REF!</v>
      </c>
      <c r="I62" s="41" t="e">
        <f>#REF!*1490000*M62</f>
        <v>#REF!</v>
      </c>
      <c r="J62" s="41" t="e">
        <f>#REF!*1490000*L62</f>
        <v>#REF!</v>
      </c>
      <c r="K62" s="41" t="e">
        <f>#REF!*1490000*M62</f>
        <v>#REF!</v>
      </c>
      <c r="L62" s="47" t="s">
        <v>162</v>
      </c>
      <c r="M62" s="47" t="s">
        <v>163</v>
      </c>
      <c r="N62" s="41" t="e">
        <f t="shared" si="7"/>
        <v>#REF!</v>
      </c>
      <c r="O62" s="41" t="e">
        <f t="shared" si="8"/>
        <v>#REF!</v>
      </c>
      <c r="P62" s="41" t="e">
        <f t="shared" si="5"/>
        <v>#REF!</v>
      </c>
      <c r="Q62" s="41" t="e">
        <f t="shared" si="9"/>
        <v>#REF!</v>
      </c>
      <c r="R62" s="48" t="e">
        <f t="shared" si="6"/>
        <v>#REF!</v>
      </c>
    </row>
    <row r="63" spans="1:18" s="30" customFormat="1" ht="23.1" customHeight="1">
      <c r="A63" s="43"/>
      <c r="B63" s="13" t="s">
        <v>104</v>
      </c>
      <c r="C63" s="1"/>
      <c r="D63" s="46"/>
      <c r="E63" s="9"/>
      <c r="F63" s="41" t="e">
        <f>#REF!*L63*1490000</f>
        <v>#REF!</v>
      </c>
      <c r="G63" s="41" t="e">
        <f>#REF!*1490000*M63</f>
        <v>#REF!</v>
      </c>
      <c r="H63" s="41" t="e">
        <f>#REF!*1490000*L63</f>
        <v>#REF!</v>
      </c>
      <c r="I63" s="41" t="e">
        <f>#REF!*1490000*M63</f>
        <v>#REF!</v>
      </c>
      <c r="J63" s="41" t="e">
        <f>#REF!*1490000*L63</f>
        <v>#REF!</v>
      </c>
      <c r="K63" s="41" t="e">
        <f>#REF!*1490000*M63</f>
        <v>#REF!</v>
      </c>
      <c r="L63" s="47" t="s">
        <v>162</v>
      </c>
      <c r="M63" s="47" t="s">
        <v>163</v>
      </c>
      <c r="N63" s="41" t="e">
        <f t="shared" si="7"/>
        <v>#REF!</v>
      </c>
      <c r="O63" s="41" t="e">
        <f t="shared" si="8"/>
        <v>#REF!</v>
      </c>
      <c r="P63" s="41" t="e">
        <f t="shared" si="5"/>
        <v>#REF!</v>
      </c>
      <c r="Q63" s="41" t="e">
        <f t="shared" si="9"/>
        <v>#REF!</v>
      </c>
      <c r="R63" s="48" t="e">
        <f t="shared" si="6"/>
        <v>#REF!</v>
      </c>
    </row>
    <row r="64" spans="1:18" s="79" customFormat="1" ht="23.1" customHeight="1">
      <c r="A64" s="43">
        <v>40</v>
      </c>
      <c r="B64" s="12" t="s">
        <v>105</v>
      </c>
      <c r="C64" s="1"/>
      <c r="D64" s="46">
        <v>200000</v>
      </c>
      <c r="E64" s="9"/>
      <c r="F64" s="41" t="e">
        <f>#REF!*L64*1490000</f>
        <v>#REF!</v>
      </c>
      <c r="G64" s="41" t="e">
        <f>#REF!*1490000*M64</f>
        <v>#REF!</v>
      </c>
      <c r="H64" s="41" t="e">
        <f>#REF!*1490000*L64</f>
        <v>#REF!</v>
      </c>
      <c r="I64" s="41" t="e">
        <f>#REF!*1490000*M64</f>
        <v>#REF!</v>
      </c>
      <c r="J64" s="41" t="e">
        <f>#REF!*1490000*L64</f>
        <v>#REF!</v>
      </c>
      <c r="K64" s="41" t="e">
        <f>#REF!*1490000*M64</f>
        <v>#REF!</v>
      </c>
      <c r="L64" s="47" t="s">
        <v>162</v>
      </c>
      <c r="M64" s="47" t="s">
        <v>163</v>
      </c>
      <c r="N64" s="41" t="e">
        <f t="shared" si="7"/>
        <v>#REF!</v>
      </c>
      <c r="O64" s="41" t="e">
        <f t="shared" si="8"/>
        <v>#REF!</v>
      </c>
      <c r="P64" s="41" t="e">
        <f t="shared" si="5"/>
        <v>#REF!</v>
      </c>
      <c r="Q64" s="41" t="e">
        <f t="shared" si="9"/>
        <v>#REF!</v>
      </c>
      <c r="R64" s="48" t="e">
        <f t="shared" si="6"/>
        <v>#REF!</v>
      </c>
    </row>
    <row r="65" spans="1:18" s="30" customFormat="1" ht="23.1" customHeight="1">
      <c r="A65" s="43">
        <v>41</v>
      </c>
      <c r="B65" s="14" t="s">
        <v>106</v>
      </c>
      <c r="C65" s="1"/>
      <c r="D65" s="46">
        <v>200000</v>
      </c>
      <c r="E65" s="9"/>
      <c r="F65" s="41" t="e">
        <f>#REF!*L65*1490000</f>
        <v>#REF!</v>
      </c>
      <c r="G65" s="41" t="e">
        <f>#REF!*1490000*M65</f>
        <v>#REF!</v>
      </c>
      <c r="H65" s="41" t="e">
        <f>#REF!*1490000*L65</f>
        <v>#REF!</v>
      </c>
      <c r="I65" s="41" t="e">
        <f>#REF!*1490000*M65</f>
        <v>#REF!</v>
      </c>
      <c r="J65" s="41" t="e">
        <f>#REF!*1490000*L65</f>
        <v>#REF!</v>
      </c>
      <c r="K65" s="41" t="e">
        <f>#REF!*1490000*M65</f>
        <v>#REF!</v>
      </c>
      <c r="L65" s="47" t="s">
        <v>162</v>
      </c>
      <c r="M65" s="47" t="s">
        <v>163</v>
      </c>
      <c r="N65" s="41" t="e">
        <f t="shared" si="7"/>
        <v>#REF!</v>
      </c>
      <c r="O65" s="41" t="e">
        <f t="shared" si="8"/>
        <v>#REF!</v>
      </c>
      <c r="P65" s="41" t="e">
        <f t="shared" si="5"/>
        <v>#REF!</v>
      </c>
      <c r="Q65" s="41" t="e">
        <f t="shared" si="9"/>
        <v>#REF!</v>
      </c>
      <c r="R65" s="48" t="e">
        <f t="shared" si="6"/>
        <v>#REF!</v>
      </c>
    </row>
    <row r="66" spans="1:18" s="30" customFormat="1" ht="23.1" customHeight="1">
      <c r="A66" s="43">
        <v>42</v>
      </c>
      <c r="B66" s="14" t="s">
        <v>108</v>
      </c>
      <c r="C66" s="1"/>
      <c r="D66" s="46">
        <v>200000</v>
      </c>
      <c r="E66" s="9"/>
      <c r="F66" s="41" t="e">
        <f>#REF!*L66*1490000</f>
        <v>#REF!</v>
      </c>
      <c r="G66" s="41" t="e">
        <f>#REF!*1490000*M66</f>
        <v>#REF!</v>
      </c>
      <c r="H66" s="41" t="e">
        <f>#REF!*1490000*L66</f>
        <v>#REF!</v>
      </c>
      <c r="I66" s="41" t="e">
        <f>#REF!*1490000*M66</f>
        <v>#REF!</v>
      </c>
      <c r="J66" s="41" t="e">
        <f>#REF!*1490000*L66</f>
        <v>#REF!</v>
      </c>
      <c r="K66" s="41" t="e">
        <f>#REF!*1490000*M66</f>
        <v>#REF!</v>
      </c>
      <c r="L66" s="47" t="s">
        <v>162</v>
      </c>
      <c r="M66" s="47" t="s">
        <v>163</v>
      </c>
      <c r="N66" s="41" t="e">
        <f t="shared" si="7"/>
        <v>#REF!</v>
      </c>
      <c r="O66" s="41" t="e">
        <f t="shared" si="8"/>
        <v>#REF!</v>
      </c>
      <c r="P66" s="41" t="e">
        <f t="shared" si="5"/>
        <v>#REF!</v>
      </c>
      <c r="Q66" s="41" t="e">
        <f t="shared" si="9"/>
        <v>#REF!</v>
      </c>
      <c r="R66" s="48" t="e">
        <f t="shared" si="6"/>
        <v>#REF!</v>
      </c>
    </row>
    <row r="67" spans="1:18" s="30" customFormat="1" ht="23.1" customHeight="1">
      <c r="A67" s="43"/>
      <c r="B67" s="13" t="s">
        <v>109</v>
      </c>
      <c r="C67" s="1"/>
      <c r="D67" s="46"/>
      <c r="E67" s="9"/>
      <c r="F67" s="41" t="e">
        <f>#REF!*L67*1490000</f>
        <v>#REF!</v>
      </c>
      <c r="G67" s="41" t="e">
        <f>#REF!*1490000*M67</f>
        <v>#REF!</v>
      </c>
      <c r="H67" s="41" t="e">
        <f>#REF!*1490000*L67</f>
        <v>#REF!</v>
      </c>
      <c r="I67" s="41" t="e">
        <f>#REF!*1490000*M67</f>
        <v>#REF!</v>
      </c>
      <c r="J67" s="41" t="e">
        <f>#REF!*1490000*L67</f>
        <v>#REF!</v>
      </c>
      <c r="K67" s="41" t="e">
        <f>#REF!*1490000*M67</f>
        <v>#REF!</v>
      </c>
      <c r="L67" s="47" t="s">
        <v>162</v>
      </c>
      <c r="M67" s="47" t="s">
        <v>163</v>
      </c>
      <c r="N67" s="41" t="e">
        <f t="shared" si="7"/>
        <v>#REF!</v>
      </c>
      <c r="O67" s="41" t="e">
        <f t="shared" si="8"/>
        <v>#REF!</v>
      </c>
      <c r="P67" s="41" t="e">
        <f t="shared" si="5"/>
        <v>#REF!</v>
      </c>
      <c r="Q67" s="41" t="e">
        <f t="shared" si="9"/>
        <v>#REF!</v>
      </c>
      <c r="R67" s="48" t="e">
        <f t="shared" si="6"/>
        <v>#REF!</v>
      </c>
    </row>
    <row r="68" spans="1:18" s="30" customFormat="1" ht="23.1" customHeight="1">
      <c r="A68" s="43">
        <v>43</v>
      </c>
      <c r="B68" s="12" t="s">
        <v>110</v>
      </c>
      <c r="C68" s="1"/>
      <c r="D68" s="46">
        <v>200000</v>
      </c>
      <c r="E68" s="9"/>
      <c r="F68" s="41" t="e">
        <f>#REF!*L68*1490000</f>
        <v>#REF!</v>
      </c>
      <c r="G68" s="41" t="e">
        <f>#REF!*1490000*M68</f>
        <v>#REF!</v>
      </c>
      <c r="H68" s="41" t="e">
        <f>#REF!*1490000*L68</f>
        <v>#REF!</v>
      </c>
      <c r="I68" s="41" t="e">
        <f>#REF!*1490000*M68</f>
        <v>#REF!</v>
      </c>
      <c r="J68" s="41" t="e">
        <f>#REF!*1490000*L68</f>
        <v>#REF!</v>
      </c>
      <c r="K68" s="41" t="e">
        <f>#REF!*1490000*M68</f>
        <v>#REF!</v>
      </c>
      <c r="L68" s="47" t="s">
        <v>162</v>
      </c>
      <c r="M68" s="47" t="s">
        <v>163</v>
      </c>
      <c r="N68" s="41" t="e">
        <f t="shared" si="7"/>
        <v>#REF!</v>
      </c>
      <c r="O68" s="41" t="e">
        <f t="shared" si="8"/>
        <v>#REF!</v>
      </c>
      <c r="P68" s="41" t="e">
        <f t="shared" si="5"/>
        <v>#REF!</v>
      </c>
      <c r="Q68" s="41" t="e">
        <f t="shared" si="9"/>
        <v>#REF!</v>
      </c>
      <c r="R68" s="48" t="e">
        <f t="shared" si="6"/>
        <v>#REF!</v>
      </c>
    </row>
    <row r="69" spans="1:18" s="30" customFormat="1" ht="23.1" customHeight="1">
      <c r="A69" s="43">
        <v>44</v>
      </c>
      <c r="B69" s="12" t="s">
        <v>110</v>
      </c>
      <c r="C69" s="1"/>
      <c r="D69" s="46">
        <v>200000</v>
      </c>
      <c r="E69" s="9"/>
      <c r="F69" s="41" t="e">
        <f>#REF!*L69*1490000</f>
        <v>#REF!</v>
      </c>
      <c r="G69" s="41" t="e">
        <f>#REF!*1490000*M69</f>
        <v>#REF!</v>
      </c>
      <c r="H69" s="41" t="e">
        <f>#REF!*1490000*L69</f>
        <v>#REF!</v>
      </c>
      <c r="I69" s="41" t="e">
        <f>#REF!*1490000*M69</f>
        <v>#REF!</v>
      </c>
      <c r="J69" s="41" t="e">
        <f>#REF!*1490000*L69</f>
        <v>#REF!</v>
      </c>
      <c r="K69" s="41" t="e">
        <f>#REF!*1490000*M69</f>
        <v>#REF!</v>
      </c>
      <c r="L69" s="47" t="s">
        <v>162</v>
      </c>
      <c r="M69" s="47" t="s">
        <v>163</v>
      </c>
      <c r="N69" s="41" t="e">
        <f t="shared" si="7"/>
        <v>#REF!</v>
      </c>
      <c r="O69" s="41" t="e">
        <f t="shared" si="8"/>
        <v>#REF!</v>
      </c>
      <c r="P69" s="41" t="e">
        <f t="shared" si="5"/>
        <v>#REF!</v>
      </c>
      <c r="Q69" s="41" t="e">
        <f t="shared" si="9"/>
        <v>#REF!</v>
      </c>
      <c r="R69" s="48" t="e">
        <f t="shared" si="6"/>
        <v>#REF!</v>
      </c>
    </row>
    <row r="70" spans="1:18" s="30" customFormat="1" ht="23.1" customHeight="1">
      <c r="A70" s="43">
        <v>45</v>
      </c>
      <c r="B70" s="12" t="s">
        <v>111</v>
      </c>
      <c r="C70" s="1"/>
      <c r="D70" s="46">
        <v>200000</v>
      </c>
      <c r="E70" s="9"/>
      <c r="F70" s="41" t="e">
        <f>#REF!*L70*1490000</f>
        <v>#REF!</v>
      </c>
      <c r="G70" s="41" t="e">
        <f>#REF!*1490000*M70</f>
        <v>#REF!</v>
      </c>
      <c r="H70" s="41" t="e">
        <f>#REF!*1490000*L70</f>
        <v>#REF!</v>
      </c>
      <c r="I70" s="41" t="e">
        <f>#REF!*1490000*M70</f>
        <v>#REF!</v>
      </c>
      <c r="J70" s="41" t="e">
        <f>#REF!*1490000*L70</f>
        <v>#REF!</v>
      </c>
      <c r="K70" s="41" t="e">
        <f>#REF!*1490000*M70</f>
        <v>#REF!</v>
      </c>
      <c r="L70" s="47" t="s">
        <v>162</v>
      </c>
      <c r="M70" s="47" t="s">
        <v>163</v>
      </c>
      <c r="N70" s="41" t="e">
        <f t="shared" si="7"/>
        <v>#REF!</v>
      </c>
      <c r="O70" s="41" t="e">
        <f t="shared" si="8"/>
        <v>#REF!</v>
      </c>
      <c r="P70" s="41" t="e">
        <f t="shared" si="5"/>
        <v>#REF!</v>
      </c>
      <c r="Q70" s="41" t="e">
        <f t="shared" si="9"/>
        <v>#REF!</v>
      </c>
      <c r="R70" s="48" t="e">
        <f t="shared" si="6"/>
        <v>#REF!</v>
      </c>
    </row>
    <row r="71" spans="1:18" s="95" customFormat="1" ht="23.1" customHeight="1">
      <c r="A71" s="89">
        <v>46</v>
      </c>
      <c r="B71" s="90" t="s">
        <v>112</v>
      </c>
      <c r="C71" s="96"/>
      <c r="D71" s="46">
        <v>200000</v>
      </c>
      <c r="E71" s="97"/>
      <c r="F71" s="92" t="e">
        <f>#REF!*L71*1490000</f>
        <v>#REF!</v>
      </c>
      <c r="G71" s="92" t="e">
        <f>#REF!*1490000*M71</f>
        <v>#REF!</v>
      </c>
      <c r="H71" s="92" t="e">
        <f>#REF!*1490000*L71</f>
        <v>#REF!</v>
      </c>
      <c r="I71" s="92" t="e">
        <f>#REF!*1490000*M71</f>
        <v>#REF!</v>
      </c>
      <c r="J71" s="92" t="e">
        <f>#REF!*1490000*L71</f>
        <v>#REF!</v>
      </c>
      <c r="K71" s="92" t="e">
        <f>#REF!*1490000*M71</f>
        <v>#REF!</v>
      </c>
      <c r="L71" s="93" t="s">
        <v>162</v>
      </c>
      <c r="M71" s="93" t="s">
        <v>163</v>
      </c>
      <c r="N71" s="92" t="e">
        <f t="shared" si="7"/>
        <v>#REF!</v>
      </c>
      <c r="O71" s="92" t="e">
        <f t="shared" si="8"/>
        <v>#REF!</v>
      </c>
      <c r="P71" s="92" t="e">
        <f t="shared" si="5"/>
        <v>#REF!</v>
      </c>
      <c r="Q71" s="92" t="e">
        <f t="shared" si="9"/>
        <v>#REF!</v>
      </c>
      <c r="R71" s="94" t="e">
        <f t="shared" si="6"/>
        <v>#REF!</v>
      </c>
    </row>
    <row r="72" spans="1:18" s="95" customFormat="1" ht="23.1" customHeight="1">
      <c r="A72" s="89">
        <v>47</v>
      </c>
      <c r="B72" s="90" t="s">
        <v>113</v>
      </c>
      <c r="C72" s="89" t="s">
        <v>158</v>
      </c>
      <c r="D72" s="46">
        <v>200000</v>
      </c>
      <c r="E72" s="97"/>
      <c r="F72" s="92" t="e">
        <f>#REF!*L72*1490000</f>
        <v>#REF!</v>
      </c>
      <c r="G72" s="92" t="e">
        <f>#REF!*1490000*M72</f>
        <v>#REF!</v>
      </c>
      <c r="H72" s="92" t="e">
        <f>#REF!*1490000*L72</f>
        <v>#REF!</v>
      </c>
      <c r="I72" s="92" t="e">
        <f>#REF!*1490000*M72</f>
        <v>#REF!</v>
      </c>
      <c r="J72" s="92" t="e">
        <f>#REF!*1490000*L72</f>
        <v>#REF!</v>
      </c>
      <c r="K72" s="92" t="e">
        <f>#REF!*1490000*M72</f>
        <v>#REF!</v>
      </c>
      <c r="L72" s="93" t="s">
        <v>162</v>
      </c>
      <c r="M72" s="93" t="s">
        <v>163</v>
      </c>
      <c r="N72" s="92" t="e">
        <f t="shared" si="7"/>
        <v>#REF!</v>
      </c>
      <c r="O72" s="92" t="e">
        <f t="shared" si="8"/>
        <v>#REF!</v>
      </c>
      <c r="P72" s="92" t="e">
        <f t="shared" si="5"/>
        <v>#REF!</v>
      </c>
      <c r="Q72" s="92" t="e">
        <f t="shared" si="9"/>
        <v>#REF!</v>
      </c>
      <c r="R72" s="94" t="e">
        <f t="shared" si="6"/>
        <v>#REF!</v>
      </c>
    </row>
    <row r="73" spans="1:18" s="30" customFormat="1" ht="23.1" customHeight="1">
      <c r="A73" s="43"/>
      <c r="B73" s="13" t="s">
        <v>114</v>
      </c>
      <c r="C73" s="1"/>
      <c r="D73" s="46"/>
      <c r="E73" s="9"/>
      <c r="F73" s="41" t="e">
        <f>#REF!*L73*1490000</f>
        <v>#REF!</v>
      </c>
      <c r="G73" s="41" t="e">
        <f>#REF!*1490000*M73</f>
        <v>#REF!</v>
      </c>
      <c r="H73" s="41" t="e">
        <f>#REF!*1490000*L73</f>
        <v>#REF!</v>
      </c>
      <c r="I73" s="41" t="e">
        <f>#REF!*1490000*M73</f>
        <v>#REF!</v>
      </c>
      <c r="J73" s="41" t="e">
        <f>#REF!*1490000*L73</f>
        <v>#REF!</v>
      </c>
      <c r="K73" s="41" t="e">
        <f>#REF!*1490000*M73</f>
        <v>#REF!</v>
      </c>
      <c r="L73" s="47" t="s">
        <v>162</v>
      </c>
      <c r="M73" s="47" t="s">
        <v>163</v>
      </c>
      <c r="N73" s="41" t="e">
        <f t="shared" si="7"/>
        <v>#REF!</v>
      </c>
      <c r="O73" s="41" t="e">
        <f t="shared" si="8"/>
        <v>#REF!</v>
      </c>
      <c r="P73" s="41" t="e">
        <f t="shared" si="5"/>
        <v>#REF!</v>
      </c>
      <c r="Q73" s="41" t="e">
        <f t="shared" si="9"/>
        <v>#REF!</v>
      </c>
      <c r="R73" s="48" t="e">
        <f t="shared" si="6"/>
        <v>#REF!</v>
      </c>
    </row>
    <row r="74" spans="1:18" s="30" customFormat="1" ht="23.1" customHeight="1">
      <c r="A74" s="43">
        <v>48</v>
      </c>
      <c r="B74" s="12" t="s">
        <v>103</v>
      </c>
      <c r="C74" s="43" t="s">
        <v>158</v>
      </c>
      <c r="D74" s="46">
        <v>200000</v>
      </c>
      <c r="E74" s="9"/>
      <c r="F74" s="41" t="e">
        <f>#REF!*L74*1490000</f>
        <v>#REF!</v>
      </c>
      <c r="G74" s="41" t="e">
        <f>#REF!*1490000*M74</f>
        <v>#REF!</v>
      </c>
      <c r="H74" s="41" t="e">
        <f>#REF!*1490000*L74</f>
        <v>#REF!</v>
      </c>
      <c r="I74" s="41" t="e">
        <f>#REF!*1490000*M74</f>
        <v>#REF!</v>
      </c>
      <c r="J74" s="41" t="e">
        <f>#REF!*1490000*L74</f>
        <v>#REF!</v>
      </c>
      <c r="K74" s="41" t="e">
        <f>#REF!*1490000*M74</f>
        <v>#REF!</v>
      </c>
      <c r="L74" s="47" t="s">
        <v>162</v>
      </c>
      <c r="M74" s="47" t="s">
        <v>163</v>
      </c>
      <c r="N74" s="41" t="e">
        <f t="shared" si="7"/>
        <v>#REF!</v>
      </c>
      <c r="O74" s="41" t="e">
        <f t="shared" si="8"/>
        <v>#REF!</v>
      </c>
      <c r="P74" s="41" t="e">
        <f t="shared" si="5"/>
        <v>#REF!</v>
      </c>
      <c r="Q74" s="41" t="e">
        <f t="shared" si="9"/>
        <v>#REF!</v>
      </c>
      <c r="R74" s="48" t="e">
        <f t="shared" si="6"/>
        <v>#REF!</v>
      </c>
    </row>
    <row r="75" spans="1:18" s="30" customFormat="1" ht="23.1" customHeight="1">
      <c r="A75" s="43">
        <v>49</v>
      </c>
      <c r="B75" s="12" t="s">
        <v>91</v>
      </c>
      <c r="C75" s="1"/>
      <c r="D75" s="46">
        <v>200000</v>
      </c>
      <c r="E75" s="9"/>
      <c r="F75" s="41" t="e">
        <f>#REF!*L75*1490000</f>
        <v>#REF!</v>
      </c>
      <c r="G75" s="41" t="e">
        <f>#REF!*1490000*M75</f>
        <v>#REF!</v>
      </c>
      <c r="H75" s="41" t="e">
        <f>#REF!*1490000*L75</f>
        <v>#REF!</v>
      </c>
      <c r="I75" s="41" t="e">
        <f>#REF!*1490000*M75</f>
        <v>#REF!</v>
      </c>
      <c r="J75" s="41" t="e">
        <f>#REF!*1490000*L75</f>
        <v>#REF!</v>
      </c>
      <c r="K75" s="41" t="e">
        <f>#REF!*1490000*M75</f>
        <v>#REF!</v>
      </c>
      <c r="L75" s="47" t="s">
        <v>162</v>
      </c>
      <c r="M75" s="47" t="s">
        <v>163</v>
      </c>
      <c r="N75" s="41" t="e">
        <f t="shared" si="7"/>
        <v>#REF!</v>
      </c>
      <c r="O75" s="41" t="e">
        <f t="shared" si="8"/>
        <v>#REF!</v>
      </c>
      <c r="P75" s="41" t="e">
        <f t="shared" si="5"/>
        <v>#REF!</v>
      </c>
      <c r="Q75" s="41" t="e">
        <f t="shared" si="9"/>
        <v>#REF!</v>
      </c>
      <c r="R75" s="48" t="e">
        <f t="shared" si="6"/>
        <v>#REF!</v>
      </c>
    </row>
    <row r="76" spans="1:18" s="30" customFormat="1" ht="23.1" customHeight="1">
      <c r="A76" s="43">
        <v>50</v>
      </c>
      <c r="B76" s="12" t="s">
        <v>116</v>
      </c>
      <c r="C76" s="1"/>
      <c r="D76" s="46">
        <v>200000</v>
      </c>
      <c r="E76" s="9"/>
      <c r="F76" s="41" t="e">
        <f>#REF!*L76*1490000</f>
        <v>#REF!</v>
      </c>
      <c r="G76" s="41" t="e">
        <f>#REF!*1490000*M76</f>
        <v>#REF!</v>
      </c>
      <c r="H76" s="41" t="e">
        <f>#REF!*1490000*L76</f>
        <v>#REF!</v>
      </c>
      <c r="I76" s="41" t="e">
        <f>#REF!*1490000*M76</f>
        <v>#REF!</v>
      </c>
      <c r="J76" s="41" t="e">
        <f>#REF!*1490000*L76</f>
        <v>#REF!</v>
      </c>
      <c r="K76" s="41" t="e">
        <f>#REF!*1490000*M76</f>
        <v>#REF!</v>
      </c>
      <c r="L76" s="47" t="s">
        <v>162</v>
      </c>
      <c r="M76" s="47" t="s">
        <v>163</v>
      </c>
      <c r="N76" s="41" t="e">
        <f t="shared" si="7"/>
        <v>#REF!</v>
      </c>
      <c r="O76" s="41" t="e">
        <f t="shared" si="8"/>
        <v>#REF!</v>
      </c>
      <c r="P76" s="41" t="e">
        <f t="shared" si="5"/>
        <v>#REF!</v>
      </c>
      <c r="Q76" s="41" t="e">
        <f t="shared" si="9"/>
        <v>#REF!</v>
      </c>
      <c r="R76" s="48" t="e">
        <f t="shared" si="6"/>
        <v>#REF!</v>
      </c>
    </row>
    <row r="77" spans="1:18" s="30" customFormat="1" ht="23.1" customHeight="1">
      <c r="A77" s="43">
        <v>51</v>
      </c>
      <c r="B77" s="12" t="s">
        <v>117</v>
      </c>
      <c r="C77" s="1"/>
      <c r="D77" s="46">
        <v>200000</v>
      </c>
      <c r="E77" s="9"/>
      <c r="F77" s="41" t="e">
        <f>#REF!*L77*1490000</f>
        <v>#REF!</v>
      </c>
      <c r="G77" s="41" t="e">
        <f>#REF!*1490000*M77</f>
        <v>#REF!</v>
      </c>
      <c r="H77" s="41" t="e">
        <f>#REF!*1490000*L77</f>
        <v>#REF!</v>
      </c>
      <c r="I77" s="41" t="e">
        <f>#REF!*1490000*M77</f>
        <v>#REF!</v>
      </c>
      <c r="J77" s="41" t="e">
        <f>#REF!*1490000*L77</f>
        <v>#REF!</v>
      </c>
      <c r="K77" s="41" t="e">
        <f>#REF!*1490000*M77</f>
        <v>#REF!</v>
      </c>
      <c r="L77" s="47" t="s">
        <v>162</v>
      </c>
      <c r="M77" s="47" t="s">
        <v>163</v>
      </c>
      <c r="N77" s="41" t="e">
        <f t="shared" si="7"/>
        <v>#REF!</v>
      </c>
      <c r="O77" s="41" t="e">
        <f t="shared" si="8"/>
        <v>#REF!</v>
      </c>
      <c r="P77" s="41" t="e">
        <f t="shared" si="5"/>
        <v>#REF!</v>
      </c>
      <c r="Q77" s="41" t="e">
        <f t="shared" si="9"/>
        <v>#REF!</v>
      </c>
      <c r="R77" s="48" t="e">
        <f t="shared" si="6"/>
        <v>#REF!</v>
      </c>
    </row>
    <row r="78" spans="1:18" s="30" customFormat="1" ht="23.1" customHeight="1">
      <c r="A78" s="43"/>
      <c r="B78" s="13" t="s">
        <v>118</v>
      </c>
      <c r="C78" s="1"/>
      <c r="D78" s="46"/>
      <c r="E78" s="9"/>
      <c r="F78" s="41" t="e">
        <f>#REF!*L78*1490000</f>
        <v>#REF!</v>
      </c>
      <c r="G78" s="41" t="e">
        <f>#REF!*1490000*M78</f>
        <v>#REF!</v>
      </c>
      <c r="H78" s="41" t="e">
        <f>#REF!*1490000*L78</f>
        <v>#REF!</v>
      </c>
      <c r="I78" s="41" t="e">
        <f>#REF!*1490000*M78</f>
        <v>#REF!</v>
      </c>
      <c r="J78" s="41" t="e">
        <f>#REF!*1490000*L78</f>
        <v>#REF!</v>
      </c>
      <c r="K78" s="41" t="e">
        <f>#REF!*1490000*M78</f>
        <v>#REF!</v>
      </c>
      <c r="L78" s="47" t="s">
        <v>162</v>
      </c>
      <c r="M78" s="47" t="s">
        <v>163</v>
      </c>
      <c r="N78" s="41" t="e">
        <f t="shared" si="7"/>
        <v>#REF!</v>
      </c>
      <c r="O78" s="41" t="e">
        <f t="shared" si="8"/>
        <v>#REF!</v>
      </c>
      <c r="P78" s="41" t="e">
        <f t="shared" si="5"/>
        <v>#REF!</v>
      </c>
      <c r="Q78" s="41" t="e">
        <f t="shared" si="9"/>
        <v>#REF!</v>
      </c>
      <c r="R78" s="48" t="e">
        <f t="shared" si="6"/>
        <v>#REF!</v>
      </c>
    </row>
    <row r="79" spans="1:18" s="30" customFormat="1" ht="23.1" customHeight="1">
      <c r="A79" s="43">
        <v>52</v>
      </c>
      <c r="B79" s="12" t="s">
        <v>120</v>
      </c>
      <c r="C79" s="1"/>
      <c r="D79" s="46">
        <v>200000</v>
      </c>
      <c r="E79" s="9"/>
      <c r="F79" s="41" t="e">
        <f>#REF!*L79*1490000</f>
        <v>#REF!</v>
      </c>
      <c r="G79" s="41" t="e">
        <f>#REF!*1490000*M79</f>
        <v>#REF!</v>
      </c>
      <c r="H79" s="41" t="e">
        <f>#REF!*1490000*L79</f>
        <v>#REF!</v>
      </c>
      <c r="I79" s="41" t="e">
        <f>#REF!*1490000*M79</f>
        <v>#REF!</v>
      </c>
      <c r="J79" s="41" t="e">
        <f>#REF!*1490000*L79</f>
        <v>#REF!</v>
      </c>
      <c r="K79" s="41" t="e">
        <f>#REF!*1490000*M79</f>
        <v>#REF!</v>
      </c>
      <c r="L79" s="47" t="s">
        <v>162</v>
      </c>
      <c r="M79" s="47" t="s">
        <v>163</v>
      </c>
      <c r="N79" s="41" t="e">
        <f t="shared" si="7"/>
        <v>#REF!</v>
      </c>
      <c r="O79" s="41" t="e">
        <f t="shared" si="8"/>
        <v>#REF!</v>
      </c>
      <c r="P79" s="41" t="e">
        <f t="shared" si="5"/>
        <v>#REF!</v>
      </c>
      <c r="Q79" s="41" t="e">
        <f t="shared" si="9"/>
        <v>#REF!</v>
      </c>
      <c r="R79" s="48" t="e">
        <f t="shared" si="6"/>
        <v>#REF!</v>
      </c>
    </row>
    <row r="80" spans="1:18" s="30" customFormat="1" ht="23.1" customHeight="1">
      <c r="A80" s="43">
        <v>53</v>
      </c>
      <c r="B80" s="12" t="s">
        <v>121</v>
      </c>
      <c r="C80" s="1"/>
      <c r="D80" s="46">
        <v>200000</v>
      </c>
      <c r="E80" s="9"/>
      <c r="F80" s="41" t="e">
        <f>#REF!*L80*1490000</f>
        <v>#REF!</v>
      </c>
      <c r="G80" s="41" t="e">
        <f>#REF!*1490000*M80</f>
        <v>#REF!</v>
      </c>
      <c r="H80" s="41" t="e">
        <f>#REF!*1490000*L80</f>
        <v>#REF!</v>
      </c>
      <c r="I80" s="41" t="e">
        <f>#REF!*1490000*M80</f>
        <v>#REF!</v>
      </c>
      <c r="J80" s="41" t="e">
        <f>#REF!*1490000*L80</f>
        <v>#REF!</v>
      </c>
      <c r="K80" s="41" t="e">
        <f>#REF!*1490000*M80</f>
        <v>#REF!</v>
      </c>
      <c r="L80" s="47" t="s">
        <v>162</v>
      </c>
      <c r="M80" s="47" t="s">
        <v>163</v>
      </c>
      <c r="N80" s="41" t="e">
        <f t="shared" si="7"/>
        <v>#REF!</v>
      </c>
      <c r="O80" s="41" t="e">
        <f t="shared" si="8"/>
        <v>#REF!</v>
      </c>
      <c r="P80" s="41" t="e">
        <f t="shared" si="5"/>
        <v>#REF!</v>
      </c>
      <c r="Q80" s="41" t="e">
        <f t="shared" si="9"/>
        <v>#REF!</v>
      </c>
      <c r="R80" s="48" t="e">
        <f t="shared" si="6"/>
        <v>#REF!</v>
      </c>
    </row>
    <row r="81" spans="1:18" s="30" customFormat="1" ht="23.1" customHeight="1">
      <c r="A81" s="43">
        <v>54</v>
      </c>
      <c r="B81" s="12" t="s">
        <v>122</v>
      </c>
      <c r="C81" s="43" t="s">
        <v>158</v>
      </c>
      <c r="D81" s="46">
        <v>200000</v>
      </c>
      <c r="E81" s="9"/>
      <c r="F81" s="41" t="e">
        <f>#REF!*L81*1490000</f>
        <v>#REF!</v>
      </c>
      <c r="G81" s="41" t="e">
        <f>#REF!*1490000*M81</f>
        <v>#REF!</v>
      </c>
      <c r="H81" s="41" t="e">
        <f>#REF!*1490000*L81</f>
        <v>#REF!</v>
      </c>
      <c r="I81" s="41" t="e">
        <f>#REF!*1490000*M81</f>
        <v>#REF!</v>
      </c>
      <c r="J81" s="41" t="e">
        <f>#REF!*1490000*L81</f>
        <v>#REF!</v>
      </c>
      <c r="K81" s="41" t="e">
        <f>#REF!*1490000*M81</f>
        <v>#REF!</v>
      </c>
      <c r="L81" s="47" t="s">
        <v>162</v>
      </c>
      <c r="M81" s="47" t="s">
        <v>163</v>
      </c>
      <c r="N81" s="41" t="e">
        <f t="shared" si="7"/>
        <v>#REF!</v>
      </c>
      <c r="O81" s="41" t="e">
        <f t="shared" si="8"/>
        <v>#REF!</v>
      </c>
      <c r="P81" s="41" t="e">
        <f t="shared" si="5"/>
        <v>#REF!</v>
      </c>
      <c r="Q81" s="41" t="e">
        <f t="shared" si="9"/>
        <v>#REF!</v>
      </c>
      <c r="R81" s="48" t="e">
        <f t="shared" si="6"/>
        <v>#REF!</v>
      </c>
    </row>
    <row r="82" spans="1:18" s="30" customFormat="1" ht="23.1" customHeight="1">
      <c r="A82" s="43"/>
      <c r="B82" s="13" t="s">
        <v>169</v>
      </c>
      <c r="C82" s="1"/>
      <c r="D82" s="46"/>
      <c r="E82" s="9"/>
      <c r="F82" s="41" t="e">
        <f>#REF!*L82*1490000</f>
        <v>#REF!</v>
      </c>
      <c r="G82" s="41" t="e">
        <f>#REF!*1490000*M82</f>
        <v>#REF!</v>
      </c>
      <c r="H82" s="41" t="e">
        <f>#REF!*1490000*L82</f>
        <v>#REF!</v>
      </c>
      <c r="I82" s="41" t="e">
        <f>#REF!*1490000*M82</f>
        <v>#REF!</v>
      </c>
      <c r="J82" s="41" t="e">
        <f>#REF!*1490000*L82</f>
        <v>#REF!</v>
      </c>
      <c r="K82" s="41" t="e">
        <f>#REF!*1490000*M82</f>
        <v>#REF!</v>
      </c>
      <c r="L82" s="47" t="s">
        <v>162</v>
      </c>
      <c r="M82" s="47" t="s">
        <v>163</v>
      </c>
      <c r="N82" s="41" t="e">
        <f t="shared" si="7"/>
        <v>#REF!</v>
      </c>
      <c r="O82" s="41" t="e">
        <f t="shared" si="8"/>
        <v>#REF!</v>
      </c>
      <c r="P82" s="41" t="e">
        <f t="shared" si="5"/>
        <v>#REF!</v>
      </c>
      <c r="Q82" s="41" t="e">
        <f t="shared" si="9"/>
        <v>#REF!</v>
      </c>
      <c r="R82" s="48" t="e">
        <f t="shared" si="6"/>
        <v>#REF!</v>
      </c>
    </row>
    <row r="83" spans="1:18" s="30" customFormat="1" ht="23.1" customHeight="1">
      <c r="A83" s="43">
        <v>55</v>
      </c>
      <c r="B83" s="12" t="s">
        <v>69</v>
      </c>
      <c r="C83" s="43" t="s">
        <v>158</v>
      </c>
      <c r="D83" s="46">
        <v>200000</v>
      </c>
      <c r="E83" s="9"/>
      <c r="F83" s="41" t="e">
        <f>#REF!*L83*1490000</f>
        <v>#REF!</v>
      </c>
      <c r="G83" s="41" t="e">
        <f>#REF!*1490000*M83</f>
        <v>#REF!</v>
      </c>
      <c r="H83" s="41" t="e">
        <f>#REF!*1490000*L83</f>
        <v>#REF!</v>
      </c>
      <c r="I83" s="41" t="e">
        <f>#REF!*1490000*M83</f>
        <v>#REF!</v>
      </c>
      <c r="J83" s="41" t="e">
        <f>#REF!*1490000*L83</f>
        <v>#REF!</v>
      </c>
      <c r="K83" s="41" t="e">
        <f>#REF!*1490000*M83</f>
        <v>#REF!</v>
      </c>
      <c r="L83" s="47" t="s">
        <v>162</v>
      </c>
      <c r="M83" s="47" t="s">
        <v>163</v>
      </c>
      <c r="N83" s="41" t="e">
        <f t="shared" si="7"/>
        <v>#REF!</v>
      </c>
      <c r="O83" s="41" t="e">
        <f>N83*17.5%</f>
        <v>#REF!</v>
      </c>
      <c r="P83" s="41" t="e">
        <f>N83*3%</f>
        <v>#REF!</v>
      </c>
      <c r="Q83" s="41" t="e">
        <f t="shared" si="9"/>
        <v>#REF!</v>
      </c>
      <c r="R83" s="48" t="e">
        <f>N83*1%</f>
        <v>#REF!</v>
      </c>
    </row>
    <row r="84" spans="1:18" s="30" customFormat="1" ht="23.1" customHeight="1">
      <c r="A84" s="43">
        <v>56</v>
      </c>
      <c r="B84" s="12" t="s">
        <v>124</v>
      </c>
      <c r="C84" s="1"/>
      <c r="D84" s="46">
        <v>200000</v>
      </c>
      <c r="E84" s="9"/>
      <c r="F84" s="41" t="e">
        <f>#REF!*L84*1490000</f>
        <v>#REF!</v>
      </c>
      <c r="G84" s="41" t="e">
        <f>#REF!*1490000*M84</f>
        <v>#REF!</v>
      </c>
      <c r="H84" s="41" t="e">
        <f>#REF!*1490000*L84</f>
        <v>#REF!</v>
      </c>
      <c r="I84" s="41" t="e">
        <f>#REF!*1490000*M84</f>
        <v>#REF!</v>
      </c>
      <c r="J84" s="41" t="e">
        <f>#REF!*1490000*L84</f>
        <v>#REF!</v>
      </c>
      <c r="K84" s="41" t="e">
        <f>#REF!*1490000*M84</f>
        <v>#REF!</v>
      </c>
      <c r="L84" s="47" t="s">
        <v>162</v>
      </c>
      <c r="M84" s="47" t="s">
        <v>163</v>
      </c>
      <c r="N84" s="41" t="e">
        <f t="shared" si="7"/>
        <v>#REF!</v>
      </c>
      <c r="O84" s="41" t="e">
        <f t="shared" si="8"/>
        <v>#REF!</v>
      </c>
      <c r="P84" s="41" t="e">
        <f t="shared" si="5"/>
        <v>#REF!</v>
      </c>
      <c r="Q84" s="41" t="e">
        <f t="shared" si="9"/>
        <v>#REF!</v>
      </c>
      <c r="R84" s="48" t="e">
        <f t="shared" si="6"/>
        <v>#REF!</v>
      </c>
    </row>
    <row r="85" spans="1:18" s="30" customFormat="1" ht="23.1" customHeight="1">
      <c r="A85" s="43">
        <v>57</v>
      </c>
      <c r="B85" s="12" t="s">
        <v>126</v>
      </c>
      <c r="C85" s="1"/>
      <c r="D85" s="46">
        <v>200000</v>
      </c>
      <c r="E85" s="9"/>
      <c r="F85" s="41" t="e">
        <f>#REF!*L85*1490000</f>
        <v>#REF!</v>
      </c>
      <c r="G85" s="41" t="e">
        <f>#REF!*1490000*M85</f>
        <v>#REF!</v>
      </c>
      <c r="H85" s="41" t="e">
        <f>#REF!*1490000*L85</f>
        <v>#REF!</v>
      </c>
      <c r="I85" s="41" t="e">
        <f>#REF!*1490000*M85</f>
        <v>#REF!</v>
      </c>
      <c r="J85" s="41" t="e">
        <f>#REF!*1490000*L85</f>
        <v>#REF!</v>
      </c>
      <c r="K85" s="41" t="e">
        <f>#REF!*1490000*M85</f>
        <v>#REF!</v>
      </c>
      <c r="L85" s="47" t="s">
        <v>162</v>
      </c>
      <c r="M85" s="47" t="s">
        <v>163</v>
      </c>
      <c r="N85" s="41" t="e">
        <f t="shared" si="7"/>
        <v>#REF!</v>
      </c>
      <c r="O85" s="41" t="e">
        <f t="shared" si="8"/>
        <v>#REF!</v>
      </c>
      <c r="P85" s="41" t="e">
        <f t="shared" si="5"/>
        <v>#REF!</v>
      </c>
      <c r="Q85" s="41" t="e">
        <f t="shared" si="9"/>
        <v>#REF!</v>
      </c>
      <c r="R85" s="48" t="e">
        <f t="shared" si="6"/>
        <v>#REF!</v>
      </c>
    </row>
    <row r="86" spans="1:18" s="30" customFormat="1" ht="23.1" customHeight="1">
      <c r="A86" s="43">
        <v>58</v>
      </c>
      <c r="B86" s="12" t="s">
        <v>71</v>
      </c>
      <c r="C86" s="1"/>
      <c r="D86" s="46">
        <v>200000</v>
      </c>
      <c r="E86" s="9"/>
      <c r="F86" s="41" t="e">
        <f>#REF!*L86*1490000</f>
        <v>#REF!</v>
      </c>
      <c r="G86" s="41" t="e">
        <f>#REF!*1490000*M86</f>
        <v>#REF!</v>
      </c>
      <c r="H86" s="41" t="e">
        <f>#REF!*1490000*L86</f>
        <v>#REF!</v>
      </c>
      <c r="I86" s="41" t="e">
        <f>#REF!*1490000*M86</f>
        <v>#REF!</v>
      </c>
      <c r="J86" s="41" t="e">
        <f>#REF!*1490000*L86</f>
        <v>#REF!</v>
      </c>
      <c r="K86" s="41" t="e">
        <f>#REF!*1490000*M86</f>
        <v>#REF!</v>
      </c>
      <c r="L86" s="47" t="s">
        <v>162</v>
      </c>
      <c r="M86" s="47" t="s">
        <v>163</v>
      </c>
      <c r="N86" s="41" t="e">
        <f t="shared" si="7"/>
        <v>#REF!</v>
      </c>
      <c r="O86" s="41" t="e">
        <f>N86*17.5%</f>
        <v>#REF!</v>
      </c>
      <c r="P86" s="41" t="e">
        <f>N86*3%</f>
        <v>#REF!</v>
      </c>
      <c r="Q86" s="41" t="e">
        <f t="shared" si="9"/>
        <v>#REF!</v>
      </c>
      <c r="R86" s="48" t="e">
        <f>N86*1%</f>
        <v>#REF!</v>
      </c>
    </row>
    <row r="87" spans="1:18" s="30" customFormat="1" ht="23.1" customHeight="1">
      <c r="A87" s="43"/>
      <c r="B87" s="13" t="s">
        <v>127</v>
      </c>
      <c r="C87" s="1"/>
      <c r="D87" s="46"/>
      <c r="E87" s="9"/>
      <c r="F87" s="41" t="e">
        <f>#REF!*L87*1490000</f>
        <v>#REF!</v>
      </c>
      <c r="G87" s="41" t="e">
        <f>#REF!*1490000*M87</f>
        <v>#REF!</v>
      </c>
      <c r="H87" s="41" t="e">
        <f>#REF!*1490000*L87</f>
        <v>#REF!</v>
      </c>
      <c r="I87" s="41" t="e">
        <f>#REF!*1490000*M87</f>
        <v>#REF!</v>
      </c>
      <c r="J87" s="41" t="e">
        <f>#REF!*1490000*L87</f>
        <v>#REF!</v>
      </c>
      <c r="K87" s="41" t="e">
        <f>#REF!*1490000*M87</f>
        <v>#REF!</v>
      </c>
      <c r="L87" s="47" t="s">
        <v>162</v>
      </c>
      <c r="M87" s="47" t="s">
        <v>163</v>
      </c>
      <c r="N87" s="41" t="e">
        <f t="shared" si="7"/>
        <v>#REF!</v>
      </c>
      <c r="O87" s="41" t="e">
        <f t="shared" si="8"/>
        <v>#REF!</v>
      </c>
      <c r="P87" s="41" t="e">
        <f t="shared" si="5"/>
        <v>#REF!</v>
      </c>
      <c r="Q87" s="41" t="e">
        <f t="shared" si="9"/>
        <v>#REF!</v>
      </c>
      <c r="R87" s="48" t="e">
        <f t="shared" si="6"/>
        <v>#REF!</v>
      </c>
    </row>
    <row r="88" spans="1:18" s="30" customFormat="1" ht="23.1" customHeight="1">
      <c r="A88" s="43">
        <v>59</v>
      </c>
      <c r="B88" s="12" t="s">
        <v>132</v>
      </c>
      <c r="C88" s="1"/>
      <c r="D88" s="46">
        <v>200000</v>
      </c>
      <c r="E88" s="9"/>
      <c r="F88" s="41" t="e">
        <f>#REF!*L88*1490000</f>
        <v>#REF!</v>
      </c>
      <c r="G88" s="41" t="e">
        <f>#REF!*1490000*M88</f>
        <v>#REF!</v>
      </c>
      <c r="H88" s="41" t="e">
        <f>#REF!*1490000*L88</f>
        <v>#REF!</v>
      </c>
      <c r="I88" s="41" t="e">
        <f>#REF!*1490000*M88</f>
        <v>#REF!</v>
      </c>
      <c r="J88" s="41" t="e">
        <f>#REF!*1490000*L88</f>
        <v>#REF!</v>
      </c>
      <c r="K88" s="41" t="e">
        <f>#REF!*1490000*M88</f>
        <v>#REF!</v>
      </c>
      <c r="L88" s="47" t="s">
        <v>162</v>
      </c>
      <c r="M88" s="47" t="s">
        <v>163</v>
      </c>
      <c r="N88" s="41" t="e">
        <f t="shared" si="7"/>
        <v>#REF!</v>
      </c>
      <c r="O88" s="41" t="e">
        <f t="shared" si="8"/>
        <v>#REF!</v>
      </c>
      <c r="P88" s="41" t="e">
        <f t="shared" si="5"/>
        <v>#REF!</v>
      </c>
      <c r="Q88" s="41" t="e">
        <f t="shared" si="9"/>
        <v>#REF!</v>
      </c>
      <c r="R88" s="48" t="e">
        <f t="shared" si="6"/>
        <v>#REF!</v>
      </c>
    </row>
    <row r="89" spans="1:18" s="30" customFormat="1" ht="23.1" customHeight="1">
      <c r="A89" s="43"/>
      <c r="B89" s="13" t="s">
        <v>133</v>
      </c>
      <c r="C89" s="1"/>
      <c r="D89" s="46"/>
      <c r="E89" s="9"/>
      <c r="F89" s="41" t="e">
        <f>#REF!*L89*1490000</f>
        <v>#REF!</v>
      </c>
      <c r="G89" s="41" t="e">
        <f>#REF!*1490000*M89</f>
        <v>#REF!</v>
      </c>
      <c r="H89" s="41" t="e">
        <f>#REF!*1490000*L89</f>
        <v>#REF!</v>
      </c>
      <c r="I89" s="41" t="e">
        <f>#REF!*1490000*M89</f>
        <v>#REF!</v>
      </c>
      <c r="J89" s="41" t="e">
        <f>#REF!*1490000*L89</f>
        <v>#REF!</v>
      </c>
      <c r="K89" s="41" t="e">
        <f>#REF!*1490000*M89</f>
        <v>#REF!</v>
      </c>
      <c r="L89" s="47" t="s">
        <v>162</v>
      </c>
      <c r="M89" s="47" t="s">
        <v>163</v>
      </c>
      <c r="N89" s="41" t="e">
        <f t="shared" si="7"/>
        <v>#REF!</v>
      </c>
      <c r="O89" s="41" t="e">
        <f t="shared" si="8"/>
        <v>#REF!</v>
      </c>
      <c r="P89" s="41" t="e">
        <f t="shared" si="5"/>
        <v>#REF!</v>
      </c>
      <c r="Q89" s="41" t="e">
        <f t="shared" si="9"/>
        <v>#REF!</v>
      </c>
      <c r="R89" s="48" t="e">
        <f t="shared" si="6"/>
        <v>#REF!</v>
      </c>
    </row>
    <row r="90" spans="1:18" s="79" customFormat="1" ht="23.1" customHeight="1">
      <c r="A90" s="43">
        <v>60</v>
      </c>
      <c r="B90" s="12" t="s">
        <v>135</v>
      </c>
      <c r="C90" s="1"/>
      <c r="D90" s="46">
        <v>200000</v>
      </c>
      <c r="E90" s="9"/>
      <c r="F90" s="41" t="e">
        <f>#REF!*L90*1490000</f>
        <v>#REF!</v>
      </c>
      <c r="G90" s="41" t="e">
        <f>#REF!*1490000*M90</f>
        <v>#REF!</v>
      </c>
      <c r="H90" s="41" t="e">
        <f>#REF!*1490000*L90</f>
        <v>#REF!</v>
      </c>
      <c r="I90" s="41" t="e">
        <f>#REF!*1490000*M90</f>
        <v>#REF!</v>
      </c>
      <c r="J90" s="41" t="e">
        <f>#REF!*1490000*L90</f>
        <v>#REF!</v>
      </c>
      <c r="K90" s="41" t="e">
        <f>#REF!*1490000*M90</f>
        <v>#REF!</v>
      </c>
      <c r="L90" s="47" t="s">
        <v>162</v>
      </c>
      <c r="M90" s="47" t="s">
        <v>163</v>
      </c>
      <c r="N90" s="41" t="e">
        <f t="shared" si="7"/>
        <v>#REF!</v>
      </c>
      <c r="O90" s="41" t="e">
        <f t="shared" si="8"/>
        <v>#REF!</v>
      </c>
      <c r="P90" s="41" t="e">
        <f t="shared" si="5"/>
        <v>#REF!</v>
      </c>
      <c r="Q90" s="41" t="e">
        <f t="shared" si="9"/>
        <v>#REF!</v>
      </c>
      <c r="R90" s="48" t="e">
        <f t="shared" si="6"/>
        <v>#REF!</v>
      </c>
    </row>
    <row r="91" spans="1:18" s="30" customFormat="1" ht="23.1" customHeight="1">
      <c r="A91" s="43">
        <v>61</v>
      </c>
      <c r="B91" s="12" t="s">
        <v>136</v>
      </c>
      <c r="C91" s="1"/>
      <c r="D91" s="46">
        <v>200000</v>
      </c>
      <c r="E91" s="9"/>
      <c r="F91" s="41" t="e">
        <f>#REF!*L91*1490000</f>
        <v>#REF!</v>
      </c>
      <c r="G91" s="41" t="e">
        <f>#REF!*1490000*M91</f>
        <v>#REF!</v>
      </c>
      <c r="H91" s="41" t="e">
        <f>#REF!*1490000*L91</f>
        <v>#REF!</v>
      </c>
      <c r="I91" s="41" t="e">
        <f>#REF!*1490000*M91</f>
        <v>#REF!</v>
      </c>
      <c r="J91" s="41" t="e">
        <f>#REF!*1490000*L91</f>
        <v>#REF!</v>
      </c>
      <c r="K91" s="41" t="e">
        <f>#REF!*1490000*M91</f>
        <v>#REF!</v>
      </c>
      <c r="L91" s="47" t="s">
        <v>162</v>
      </c>
      <c r="M91" s="47" t="s">
        <v>163</v>
      </c>
      <c r="N91" s="41" t="e">
        <f t="shared" si="7"/>
        <v>#REF!</v>
      </c>
      <c r="O91" s="41" t="e">
        <f t="shared" si="8"/>
        <v>#REF!</v>
      </c>
      <c r="P91" s="41" t="e">
        <f t="shared" si="5"/>
        <v>#REF!</v>
      </c>
      <c r="Q91" s="41" t="e">
        <f t="shared" si="9"/>
        <v>#REF!</v>
      </c>
      <c r="R91" s="48" t="e">
        <f t="shared" si="6"/>
        <v>#REF!</v>
      </c>
    </row>
    <row r="92" spans="1:18" s="30" customFormat="1" ht="23.1" customHeight="1">
      <c r="A92" s="43">
        <v>62</v>
      </c>
      <c r="B92" s="12" t="s">
        <v>138</v>
      </c>
      <c r="C92" s="1"/>
      <c r="D92" s="46">
        <v>200000</v>
      </c>
      <c r="E92" s="9"/>
      <c r="F92" s="41" t="e">
        <f>#REF!*L92*1490000</f>
        <v>#REF!</v>
      </c>
      <c r="G92" s="41" t="e">
        <f>#REF!*1490000*M92</f>
        <v>#REF!</v>
      </c>
      <c r="H92" s="41" t="e">
        <f>#REF!*1490000*L92</f>
        <v>#REF!</v>
      </c>
      <c r="I92" s="41" t="e">
        <f>#REF!*1490000*M92</f>
        <v>#REF!</v>
      </c>
      <c r="J92" s="41" t="e">
        <f>#REF!*1490000*L92</f>
        <v>#REF!</v>
      </c>
      <c r="K92" s="41" t="e">
        <f>#REF!*1490000*M92</f>
        <v>#REF!</v>
      </c>
      <c r="L92" s="47" t="s">
        <v>162</v>
      </c>
      <c r="M92" s="47" t="s">
        <v>163</v>
      </c>
      <c r="N92" s="41" t="e">
        <f t="shared" si="7"/>
        <v>#REF!</v>
      </c>
      <c r="O92" s="41" t="e">
        <f t="shared" si="8"/>
        <v>#REF!</v>
      </c>
      <c r="P92" s="41" t="e">
        <f t="shared" ref="P92:P97" si="10">N92*3%</f>
        <v>#REF!</v>
      </c>
      <c r="Q92" s="41" t="e">
        <f t="shared" si="9"/>
        <v>#REF!</v>
      </c>
      <c r="R92" s="48" t="e">
        <f t="shared" ref="R92:R97" si="11">N92*1%</f>
        <v>#REF!</v>
      </c>
    </row>
    <row r="93" spans="1:18" s="30" customFormat="1" ht="23.1" customHeight="1">
      <c r="A93" s="43"/>
      <c r="B93" s="13" t="s">
        <v>139</v>
      </c>
      <c r="C93" s="1"/>
      <c r="D93" s="46"/>
      <c r="E93" s="9"/>
      <c r="F93" s="41" t="e">
        <f>#REF!*L93*1490000</f>
        <v>#REF!</v>
      </c>
      <c r="G93" s="41" t="e">
        <f>#REF!*1490000*M93</f>
        <v>#REF!</v>
      </c>
      <c r="H93" s="41" t="e">
        <f>#REF!*1490000*L93</f>
        <v>#REF!</v>
      </c>
      <c r="I93" s="41" t="e">
        <f>#REF!*1490000*M93</f>
        <v>#REF!</v>
      </c>
      <c r="J93" s="41" t="e">
        <f>#REF!*1490000*L93</f>
        <v>#REF!</v>
      </c>
      <c r="K93" s="41" t="e">
        <f>#REF!*1490000*M93</f>
        <v>#REF!</v>
      </c>
      <c r="L93" s="47" t="s">
        <v>162</v>
      </c>
      <c r="M93" s="47" t="s">
        <v>163</v>
      </c>
      <c r="N93" s="41" t="e">
        <f t="shared" si="7"/>
        <v>#REF!</v>
      </c>
      <c r="O93" s="41" t="e">
        <f t="shared" si="8"/>
        <v>#REF!</v>
      </c>
      <c r="P93" s="41" t="e">
        <f t="shared" si="10"/>
        <v>#REF!</v>
      </c>
      <c r="Q93" s="41" t="e">
        <f t="shared" si="9"/>
        <v>#REF!</v>
      </c>
      <c r="R93" s="48" t="e">
        <f t="shared" si="11"/>
        <v>#REF!</v>
      </c>
    </row>
    <row r="94" spans="1:18" s="30" customFormat="1" ht="23.1" customHeight="1">
      <c r="A94" s="43">
        <v>63</v>
      </c>
      <c r="B94" s="12" t="s">
        <v>142</v>
      </c>
      <c r="C94" s="1"/>
      <c r="D94" s="46">
        <v>200000</v>
      </c>
      <c r="E94" s="9"/>
      <c r="F94" s="41" t="e">
        <f>#REF!*L94*1490000</f>
        <v>#REF!</v>
      </c>
      <c r="G94" s="41" t="e">
        <f>#REF!*1490000*M94</f>
        <v>#REF!</v>
      </c>
      <c r="H94" s="41" t="e">
        <f>#REF!*1490000*L94</f>
        <v>#REF!</v>
      </c>
      <c r="I94" s="41" t="e">
        <f>#REF!*1490000*M94</f>
        <v>#REF!</v>
      </c>
      <c r="J94" s="41" t="e">
        <f>#REF!*1490000*L94</f>
        <v>#REF!</v>
      </c>
      <c r="K94" s="41" t="e">
        <f>#REF!*1490000*M94</f>
        <v>#REF!</v>
      </c>
      <c r="L94" s="47" t="s">
        <v>162</v>
      </c>
      <c r="M94" s="47" t="s">
        <v>163</v>
      </c>
      <c r="N94" s="41" t="e">
        <f t="shared" si="7"/>
        <v>#REF!</v>
      </c>
      <c r="O94" s="41" t="e">
        <f t="shared" si="8"/>
        <v>#REF!</v>
      </c>
      <c r="P94" s="41" t="e">
        <f t="shared" si="10"/>
        <v>#REF!</v>
      </c>
      <c r="Q94" s="41" t="e">
        <f t="shared" si="9"/>
        <v>#REF!</v>
      </c>
      <c r="R94" s="48" t="e">
        <f t="shared" si="11"/>
        <v>#REF!</v>
      </c>
    </row>
    <row r="95" spans="1:18" s="30" customFormat="1" ht="23.1" customHeight="1">
      <c r="A95" s="43"/>
      <c r="B95" s="13" t="s">
        <v>145</v>
      </c>
      <c r="C95" s="1"/>
      <c r="D95" s="46"/>
      <c r="E95" s="9"/>
      <c r="F95" s="41" t="e">
        <f>#REF!*L95*1490000</f>
        <v>#REF!</v>
      </c>
      <c r="G95" s="41" t="e">
        <f>#REF!*1490000*M95</f>
        <v>#REF!</v>
      </c>
      <c r="H95" s="41" t="e">
        <f>#REF!*1490000*L95</f>
        <v>#REF!</v>
      </c>
      <c r="I95" s="41" t="e">
        <f>#REF!*1490000*M95</f>
        <v>#REF!</v>
      </c>
      <c r="J95" s="41" t="e">
        <f>#REF!*1490000*L95</f>
        <v>#REF!</v>
      </c>
      <c r="K95" s="41" t="e">
        <f>#REF!*1490000*M95</f>
        <v>#REF!</v>
      </c>
      <c r="L95" s="47" t="s">
        <v>162</v>
      </c>
      <c r="M95" s="47" t="s">
        <v>163</v>
      </c>
      <c r="N95" s="41" t="e">
        <f t="shared" si="7"/>
        <v>#REF!</v>
      </c>
      <c r="O95" s="41" t="e">
        <f t="shared" si="8"/>
        <v>#REF!</v>
      </c>
      <c r="P95" s="41" t="e">
        <f t="shared" si="10"/>
        <v>#REF!</v>
      </c>
      <c r="Q95" s="41" t="e">
        <f t="shared" si="9"/>
        <v>#REF!</v>
      </c>
      <c r="R95" s="48" t="e">
        <f t="shared" si="11"/>
        <v>#REF!</v>
      </c>
    </row>
    <row r="96" spans="1:18" s="30" customFormat="1" ht="23.1" customHeight="1">
      <c r="A96" s="43">
        <v>64</v>
      </c>
      <c r="B96" s="12" t="s">
        <v>147</v>
      </c>
      <c r="C96" s="1"/>
      <c r="D96" s="46">
        <v>200000</v>
      </c>
      <c r="E96" s="9"/>
      <c r="F96" s="41" t="e">
        <f>#REF!*L96*1490000</f>
        <v>#REF!</v>
      </c>
      <c r="G96" s="41" t="e">
        <f>#REF!*1490000*M96</f>
        <v>#REF!</v>
      </c>
      <c r="H96" s="41" t="e">
        <f>#REF!*1490000*L96</f>
        <v>#REF!</v>
      </c>
      <c r="I96" s="41" t="e">
        <f>#REF!*1490000*M96</f>
        <v>#REF!</v>
      </c>
      <c r="J96" s="41" t="e">
        <f>#REF!*1490000*L96</f>
        <v>#REF!</v>
      </c>
      <c r="K96" s="41" t="e">
        <f>#REF!*1490000*M96</f>
        <v>#REF!</v>
      </c>
      <c r="L96" s="47" t="s">
        <v>162</v>
      </c>
      <c r="M96" s="47" t="s">
        <v>163</v>
      </c>
      <c r="N96" s="41" t="e">
        <f t="shared" si="7"/>
        <v>#REF!</v>
      </c>
      <c r="O96" s="41" t="e">
        <f t="shared" si="8"/>
        <v>#REF!</v>
      </c>
      <c r="P96" s="41" t="e">
        <f t="shared" si="10"/>
        <v>#REF!</v>
      </c>
      <c r="Q96" s="41" t="e">
        <f t="shared" si="9"/>
        <v>#REF!</v>
      </c>
      <c r="R96" s="48" t="e">
        <f t="shared" si="11"/>
        <v>#REF!</v>
      </c>
    </row>
    <row r="97" spans="1:18" s="30" customFormat="1" ht="23.1" customHeight="1">
      <c r="A97" s="43"/>
      <c r="B97" s="13" t="s">
        <v>149</v>
      </c>
      <c r="C97" s="1"/>
      <c r="D97" s="46"/>
      <c r="E97" s="9"/>
      <c r="F97" s="41" t="e">
        <f>#REF!*L97*1490000</f>
        <v>#REF!</v>
      </c>
      <c r="G97" s="41" t="e">
        <f>#REF!*1490000*M97</f>
        <v>#REF!</v>
      </c>
      <c r="H97" s="41" t="e">
        <f>#REF!*1490000*L97</f>
        <v>#REF!</v>
      </c>
      <c r="I97" s="41" t="e">
        <f>#REF!*1490000*M97</f>
        <v>#REF!</v>
      </c>
      <c r="J97" s="41" t="e">
        <f>#REF!*1490000*L97</f>
        <v>#REF!</v>
      </c>
      <c r="K97" s="41" t="e">
        <f>#REF!*1490000*M97</f>
        <v>#REF!</v>
      </c>
      <c r="L97" s="47" t="s">
        <v>162</v>
      </c>
      <c r="M97" s="47" t="s">
        <v>163</v>
      </c>
      <c r="N97" s="41" t="e">
        <f t="shared" si="7"/>
        <v>#REF!</v>
      </c>
      <c r="O97" s="41" t="e">
        <f t="shared" si="8"/>
        <v>#REF!</v>
      </c>
      <c r="P97" s="41" t="e">
        <f t="shared" si="10"/>
        <v>#REF!</v>
      </c>
      <c r="Q97" s="41" t="e">
        <f t="shared" si="9"/>
        <v>#REF!</v>
      </c>
      <c r="R97" s="48" t="e">
        <f t="shared" si="11"/>
        <v>#REF!</v>
      </c>
    </row>
    <row r="98" spans="1:18" s="30" customFormat="1" ht="23.1" customHeight="1">
      <c r="A98" s="43">
        <v>65</v>
      </c>
      <c r="B98" s="12" t="s">
        <v>151</v>
      </c>
      <c r="C98" s="1"/>
      <c r="D98" s="46">
        <v>200000</v>
      </c>
      <c r="E98" s="9"/>
      <c r="F98" s="41" t="e">
        <f>#REF!*L98*1490000</f>
        <v>#REF!</v>
      </c>
      <c r="G98" s="41" t="e">
        <f>#REF!*1490000*M98</f>
        <v>#REF!</v>
      </c>
      <c r="H98" s="41" t="e">
        <f>#REF!*1490000*L98</f>
        <v>#REF!</v>
      </c>
      <c r="I98" s="41" t="e">
        <f>#REF!*1490000*M98</f>
        <v>#REF!</v>
      </c>
      <c r="J98" s="41" t="e">
        <f>#REF!*1490000*L98</f>
        <v>#REF!</v>
      </c>
      <c r="K98" s="41" t="e">
        <f>#REF!*1490000*M98</f>
        <v>#REF!</v>
      </c>
      <c r="L98" s="47" t="s">
        <v>162</v>
      </c>
      <c r="M98" s="47" t="s">
        <v>163</v>
      </c>
      <c r="N98" s="41" t="e">
        <f t="shared" si="7"/>
        <v>#REF!</v>
      </c>
      <c r="O98" s="41" t="e">
        <f t="shared" si="8"/>
        <v>#REF!</v>
      </c>
      <c r="P98" s="41" t="e">
        <f>N98*3%</f>
        <v>#REF!</v>
      </c>
      <c r="Q98" s="41" t="e">
        <f t="shared" si="9"/>
        <v>#REF!</v>
      </c>
      <c r="R98" s="48" t="e">
        <f>N98*1%</f>
        <v>#REF!</v>
      </c>
    </row>
    <row r="99" spans="1:18" s="30" customFormat="1" ht="23.1" customHeight="1">
      <c r="A99" s="43">
        <v>66</v>
      </c>
      <c r="B99" s="12" t="s">
        <v>153</v>
      </c>
      <c r="C99" s="1"/>
      <c r="D99" s="46">
        <v>200000</v>
      </c>
      <c r="E99" s="9"/>
      <c r="F99" s="41" t="e">
        <f>#REF!*L99*1490000</f>
        <v>#REF!</v>
      </c>
      <c r="G99" s="41" t="e">
        <f>#REF!*1490000*M99</f>
        <v>#REF!</v>
      </c>
      <c r="H99" s="41" t="e">
        <f>#REF!*1490000*L99</f>
        <v>#REF!</v>
      </c>
      <c r="I99" s="41" t="e">
        <f>#REF!*1490000*M99</f>
        <v>#REF!</v>
      </c>
      <c r="J99" s="41" t="e">
        <f>#REF!*1490000*L99</f>
        <v>#REF!</v>
      </c>
      <c r="K99" s="41" t="e">
        <f>#REF!*1490000*M99</f>
        <v>#REF!</v>
      </c>
      <c r="L99" s="47" t="s">
        <v>162</v>
      </c>
      <c r="M99" s="47" t="s">
        <v>163</v>
      </c>
      <c r="N99" s="41" t="e">
        <f t="shared" si="7"/>
        <v>#REF!</v>
      </c>
      <c r="O99" s="41" t="e">
        <f t="shared" si="8"/>
        <v>#REF!</v>
      </c>
      <c r="P99" s="41" t="e">
        <f t="shared" ref="P99:P102" si="12">N99*3%</f>
        <v>#REF!</v>
      </c>
      <c r="Q99" s="41" t="e">
        <f t="shared" si="9"/>
        <v>#REF!</v>
      </c>
      <c r="R99" s="48" t="e">
        <f t="shared" ref="R99:R102" si="13">N99*1%</f>
        <v>#REF!</v>
      </c>
    </row>
    <row r="100" spans="1:18" s="30" customFormat="1" ht="23.1" customHeight="1">
      <c r="A100" s="43"/>
      <c r="B100" s="13" t="s">
        <v>154</v>
      </c>
      <c r="C100" s="1"/>
      <c r="D100" s="46"/>
      <c r="E100" s="9"/>
      <c r="F100" s="41" t="e">
        <f>#REF!*L100*1490000</f>
        <v>#REF!</v>
      </c>
      <c r="G100" s="41" t="e">
        <f>#REF!*1490000*M100</f>
        <v>#REF!</v>
      </c>
      <c r="H100" s="41" t="e">
        <f>#REF!*1490000*L100</f>
        <v>#REF!</v>
      </c>
      <c r="I100" s="41" t="e">
        <f>#REF!*1490000*M100</f>
        <v>#REF!</v>
      </c>
      <c r="J100" s="41" t="e">
        <f>#REF!*1490000*L100</f>
        <v>#REF!</v>
      </c>
      <c r="K100" s="41" t="e">
        <f>#REF!*1490000*M100</f>
        <v>#REF!</v>
      </c>
      <c r="L100" s="47" t="s">
        <v>162</v>
      </c>
      <c r="M100" s="47" t="s">
        <v>163</v>
      </c>
      <c r="N100" s="41" t="e">
        <f t="shared" si="7"/>
        <v>#REF!</v>
      </c>
      <c r="O100" s="41" t="e">
        <f>N100*17.5%</f>
        <v>#REF!</v>
      </c>
      <c r="P100" s="41" t="e">
        <f t="shared" si="12"/>
        <v>#REF!</v>
      </c>
      <c r="Q100" s="41" t="e">
        <f t="shared" si="9"/>
        <v>#REF!</v>
      </c>
      <c r="R100" s="48" t="e">
        <f t="shared" si="13"/>
        <v>#REF!</v>
      </c>
    </row>
    <row r="101" spans="1:18" s="30" customFormat="1" ht="23.1" customHeight="1">
      <c r="A101" s="43">
        <v>67</v>
      </c>
      <c r="B101" s="12" t="s">
        <v>144</v>
      </c>
      <c r="C101" s="1"/>
      <c r="D101" s="46">
        <v>200000</v>
      </c>
      <c r="E101" s="9"/>
      <c r="F101" s="41" t="e">
        <f>#REF!*L101*1490000</f>
        <v>#REF!</v>
      </c>
      <c r="G101" s="41" t="e">
        <f>#REF!*1490000*M101</f>
        <v>#REF!</v>
      </c>
      <c r="H101" s="41" t="e">
        <f>#REF!*1490000*L101</f>
        <v>#REF!</v>
      </c>
      <c r="I101" s="41" t="e">
        <f>#REF!*1490000*M101</f>
        <v>#REF!</v>
      </c>
      <c r="J101" s="41" t="e">
        <f>#REF!*1490000*L101</f>
        <v>#REF!</v>
      </c>
      <c r="K101" s="41" t="e">
        <f>#REF!*1490000*M101</f>
        <v>#REF!</v>
      </c>
      <c r="L101" s="47" t="s">
        <v>162</v>
      </c>
      <c r="M101" s="47" t="s">
        <v>163</v>
      </c>
      <c r="N101" s="41" t="e">
        <f t="shared" si="7"/>
        <v>#REF!</v>
      </c>
      <c r="O101" s="41" t="e">
        <f>N101*17.5%</f>
        <v>#REF!</v>
      </c>
      <c r="P101" s="41" t="e">
        <f t="shared" si="12"/>
        <v>#REF!</v>
      </c>
      <c r="Q101" s="41" t="e">
        <f t="shared" si="9"/>
        <v>#REF!</v>
      </c>
      <c r="R101" s="48" t="e">
        <f t="shared" si="13"/>
        <v>#REF!</v>
      </c>
    </row>
    <row r="102" spans="1:18" s="30" customFormat="1" ht="23.1" customHeight="1">
      <c r="A102" s="43">
        <v>68</v>
      </c>
      <c r="B102" s="12" t="s">
        <v>156</v>
      </c>
      <c r="C102" s="1"/>
      <c r="D102" s="46">
        <v>200000</v>
      </c>
      <c r="E102" s="9"/>
      <c r="F102" s="41" t="e">
        <f>#REF!*L102*1490000</f>
        <v>#REF!</v>
      </c>
      <c r="G102" s="41" t="e">
        <f>#REF!*1490000*M102</f>
        <v>#REF!</v>
      </c>
      <c r="H102" s="41" t="e">
        <f>#REF!*1490000*L102</f>
        <v>#REF!</v>
      </c>
      <c r="I102" s="41" t="e">
        <f>#REF!*1490000*M102</f>
        <v>#REF!</v>
      </c>
      <c r="J102" s="41" t="e">
        <f>#REF!*1490000*L102</f>
        <v>#REF!</v>
      </c>
      <c r="K102" s="41" t="e">
        <f>#REF!*1490000*M102</f>
        <v>#REF!</v>
      </c>
      <c r="L102" s="47" t="s">
        <v>162</v>
      </c>
      <c r="M102" s="47" t="s">
        <v>163</v>
      </c>
      <c r="N102" s="41" t="e">
        <f t="shared" si="7"/>
        <v>#REF!</v>
      </c>
      <c r="O102" s="41" t="e">
        <f>N102*17.5%</f>
        <v>#REF!</v>
      </c>
      <c r="P102" s="41" t="e">
        <f t="shared" si="12"/>
        <v>#REF!</v>
      </c>
      <c r="Q102" s="41" t="e">
        <f t="shared" si="9"/>
        <v>#REF!</v>
      </c>
      <c r="R102" s="48" t="e">
        <f t="shared" si="13"/>
        <v>#REF!</v>
      </c>
    </row>
    <row r="103" spans="1:18" s="30" customFormat="1" ht="23.1" customHeight="1">
      <c r="A103" s="55"/>
      <c r="B103" s="55" t="s">
        <v>12</v>
      </c>
      <c r="C103" s="55"/>
      <c r="D103" s="55">
        <f>SUM(D11:D102)</f>
        <v>13600000</v>
      </c>
      <c r="E103" s="55"/>
      <c r="F103" s="55" t="e">
        <f t="shared" ref="F103:K103" si="14">SUM(F11:F102)</f>
        <v>#REF!</v>
      </c>
      <c r="G103" s="55" t="e">
        <f t="shared" si="14"/>
        <v>#REF!</v>
      </c>
      <c r="H103" s="55" t="e">
        <f t="shared" si="14"/>
        <v>#REF!</v>
      </c>
      <c r="I103" s="55" t="e">
        <f t="shared" si="14"/>
        <v>#REF!</v>
      </c>
      <c r="J103" s="55" t="e">
        <f t="shared" si="14"/>
        <v>#REF!</v>
      </c>
      <c r="K103" s="59" t="e">
        <f t="shared" si="14"/>
        <v>#REF!</v>
      </c>
      <c r="L103" s="60"/>
      <c r="M103" s="60"/>
      <c r="N103" s="61" t="e">
        <f>SUM(N11:N102)</f>
        <v>#REF!</v>
      </c>
      <c r="O103" s="61" t="e">
        <f>SUM(O11:O102)</f>
        <v>#REF!</v>
      </c>
      <c r="P103" s="61" t="e">
        <f>SUM(P11:P102)</f>
        <v>#REF!</v>
      </c>
      <c r="Q103" s="61" t="e">
        <f>SUM(Q11:Q102)</f>
        <v>#REF!</v>
      </c>
      <c r="R103" s="61" t="e">
        <f>SUM(R11:R102)</f>
        <v>#REF!</v>
      </c>
    </row>
    <row r="104" spans="1:18" s="30" customFormat="1" ht="23.1" customHeight="1">
      <c r="A104" s="102"/>
      <c r="B104" s="208" t="s">
        <v>193</v>
      </c>
      <c r="C104" s="208"/>
      <c r="D104" s="208"/>
      <c r="E104" s="102"/>
      <c r="F104" s="102"/>
      <c r="G104" s="102"/>
      <c r="H104" s="102"/>
      <c r="I104" s="102"/>
      <c r="J104" s="102"/>
      <c r="K104" s="103"/>
      <c r="L104" s="104"/>
      <c r="M104" s="104"/>
      <c r="N104" s="105"/>
      <c r="O104" s="105"/>
      <c r="P104" s="105"/>
      <c r="Q104" s="105"/>
      <c r="R104" s="105"/>
    </row>
    <row r="105" spans="1:18" s="30" customFormat="1" ht="23.1" customHeight="1">
      <c r="A105" s="62"/>
      <c r="B105" s="64"/>
      <c r="C105" s="62"/>
      <c r="D105" s="209" t="s">
        <v>194</v>
      </c>
      <c r="E105" s="209"/>
      <c r="F105" s="63"/>
      <c r="G105" s="65"/>
      <c r="H105" s="63"/>
      <c r="I105" s="63"/>
      <c r="J105" s="63"/>
      <c r="K105" s="63"/>
      <c r="L105" s="63"/>
      <c r="M105" s="63"/>
      <c r="N105" s="63"/>
      <c r="O105" s="63"/>
      <c r="P105" s="63"/>
      <c r="Q105" s="63"/>
    </row>
    <row r="106" spans="1:18" s="30" customFormat="1" ht="23.1" customHeight="1">
      <c r="A106" s="62"/>
      <c r="B106" s="210" t="s">
        <v>16</v>
      </c>
      <c r="C106" s="210"/>
      <c r="D106" s="189" t="s">
        <v>182</v>
      </c>
      <c r="E106" s="189"/>
      <c r="F106" s="63"/>
      <c r="G106" s="65"/>
      <c r="H106" s="63"/>
      <c r="I106" s="63"/>
      <c r="J106" s="63"/>
      <c r="K106" s="63"/>
      <c r="L106" s="63"/>
      <c r="M106" s="63"/>
      <c r="N106" s="63"/>
      <c r="O106" s="63"/>
      <c r="P106" s="63"/>
      <c r="Q106" s="63"/>
    </row>
    <row r="107" spans="1:18" s="30" customFormat="1" ht="23.1" customHeight="1">
      <c r="A107" s="62"/>
      <c r="B107" s="189"/>
      <c r="C107" s="189"/>
      <c r="D107" s="180"/>
      <c r="E107" s="66"/>
      <c r="G107" s="67"/>
      <c r="J107" s="68"/>
      <c r="P107" s="68"/>
    </row>
    <row r="108" spans="1:18" ht="23.1" customHeight="1">
      <c r="A108" s="69"/>
      <c r="B108" s="70"/>
      <c r="C108" s="70"/>
      <c r="D108" s="69"/>
      <c r="E108" s="69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</row>
    <row r="109" spans="1:18" ht="23.1" customHeight="1">
      <c r="A109" s="69"/>
      <c r="B109" s="70"/>
      <c r="C109" s="70"/>
      <c r="D109" s="69"/>
      <c r="E109" s="69"/>
      <c r="F109" s="63"/>
      <c r="G109" s="72"/>
      <c r="H109" s="63"/>
      <c r="I109" s="63"/>
      <c r="J109" s="63"/>
      <c r="K109" s="63"/>
      <c r="L109" s="63"/>
      <c r="M109" s="63"/>
      <c r="N109" s="63"/>
      <c r="O109" s="63"/>
      <c r="P109" s="63"/>
    </row>
    <row r="110" spans="1:18" ht="23.1" customHeight="1">
      <c r="A110" s="69"/>
      <c r="B110" s="70"/>
      <c r="C110" s="70"/>
      <c r="D110" s="69"/>
      <c r="E110" s="69"/>
      <c r="F110" s="63"/>
      <c r="G110" s="72">
        <f>G109-G105</f>
        <v>0</v>
      </c>
      <c r="H110" s="63"/>
      <c r="I110" s="63"/>
      <c r="J110" s="63"/>
      <c r="K110" s="63"/>
      <c r="L110" s="63"/>
      <c r="M110" s="63"/>
      <c r="N110" s="63"/>
      <c r="O110" s="63"/>
      <c r="P110" s="63"/>
    </row>
    <row r="111" spans="1:18" ht="23.1" customHeight="1">
      <c r="A111" s="73"/>
      <c r="B111" s="186"/>
      <c r="C111" s="186"/>
      <c r="D111" s="179"/>
      <c r="E111" s="179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</row>
    <row r="112" spans="1:18" ht="23.1" customHeight="1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</row>
    <row r="113" spans="1:16" ht="23.1" customHeight="1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</row>
    <row r="114" spans="1:16" ht="23.1" customHeight="1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</row>
    <row r="115" spans="1:16" ht="23.1" customHeight="1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</row>
    <row r="116" spans="1:16" ht="23.1" customHeight="1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</row>
    <row r="117" spans="1:16" ht="23.1" customHeight="1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</row>
    <row r="118" spans="1:16" ht="23.1" customHeight="1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</row>
  </sheetData>
  <mergeCells count="27">
    <mergeCell ref="A1:C1"/>
    <mergeCell ref="A2:C2"/>
    <mergeCell ref="A3:D3"/>
    <mergeCell ref="A4:D4"/>
    <mergeCell ref="A6:A8"/>
    <mergeCell ref="B6:B8"/>
    <mergeCell ref="C6:C8"/>
    <mergeCell ref="D6:D8"/>
    <mergeCell ref="R6:R7"/>
    <mergeCell ref="E6:E8"/>
    <mergeCell ref="F6:F7"/>
    <mergeCell ref="G6:G7"/>
    <mergeCell ref="H6:H7"/>
    <mergeCell ref="I6:I7"/>
    <mergeCell ref="J6:J7"/>
    <mergeCell ref="K6:K7"/>
    <mergeCell ref="N6:N8"/>
    <mergeCell ref="O6:O7"/>
    <mergeCell ref="P6:P7"/>
    <mergeCell ref="Q6:Q7"/>
    <mergeCell ref="B111:C111"/>
    <mergeCell ref="B15:C15"/>
    <mergeCell ref="B104:D104"/>
    <mergeCell ref="D105:E105"/>
    <mergeCell ref="B106:C106"/>
    <mergeCell ref="D106:E106"/>
    <mergeCell ref="B107:C107"/>
  </mergeCells>
  <pageMargins left="0.24" right="0.17" top="0.34" bottom="0.32" header="0.83" footer="0.34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50"/>
  <sheetViews>
    <sheetView topLeftCell="A123" zoomScale="130" zoomScaleNormal="130" workbookViewId="0">
      <selection activeCell="B135" sqref="B135"/>
    </sheetView>
  </sheetViews>
  <sheetFormatPr defaultRowHeight="23.1" customHeight="1"/>
  <cols>
    <col min="1" max="1" width="13" style="26" customWidth="1"/>
    <col min="2" max="2" width="31.85546875" style="26" customWidth="1"/>
    <col min="3" max="3" width="23.140625" style="26" customWidth="1"/>
    <col min="4" max="4" width="21.28515625" style="26" customWidth="1"/>
    <col min="5" max="5" width="13" style="26" customWidth="1"/>
    <col min="6" max="6" width="13.140625" style="26" customWidth="1"/>
    <col min="7" max="7" width="11" style="26" customWidth="1"/>
    <col min="8" max="8" width="10.85546875" style="26" customWidth="1"/>
    <col min="9" max="9" width="9.7109375" style="26" customWidth="1"/>
    <col min="10" max="10" width="9.42578125" style="26" customWidth="1"/>
    <col min="11" max="11" width="9.5703125" style="26" customWidth="1"/>
    <col min="12" max="12" width="7" style="26" customWidth="1"/>
    <col min="13" max="13" width="7.42578125" style="26" customWidth="1"/>
    <col min="14" max="14" width="10.7109375" style="26" customWidth="1"/>
    <col min="15" max="15" width="11.140625" style="26" bestFit="1" customWidth="1"/>
    <col min="16" max="16" width="11.85546875" style="26" customWidth="1"/>
    <col min="17" max="17" width="12" style="26" customWidth="1"/>
    <col min="18" max="16384" width="9.140625" style="26"/>
  </cols>
  <sheetData>
    <row r="1" spans="1:18" ht="23.1" customHeight="1">
      <c r="A1" s="202" t="s">
        <v>28</v>
      </c>
      <c r="B1" s="202"/>
      <c r="C1" s="202"/>
      <c r="D1" s="24"/>
      <c r="E1" s="24"/>
    </row>
    <row r="2" spans="1:18" ht="23.1" customHeight="1">
      <c r="A2" s="202" t="s">
        <v>26</v>
      </c>
      <c r="B2" s="202"/>
      <c r="C2" s="202"/>
      <c r="D2" s="24"/>
      <c r="E2" s="24"/>
    </row>
    <row r="3" spans="1:18" ht="23.1" customHeight="1">
      <c r="A3" s="211" t="s">
        <v>195</v>
      </c>
      <c r="B3" s="211"/>
      <c r="C3" s="211"/>
      <c r="D3" s="211"/>
      <c r="E3" s="27"/>
    </row>
    <row r="4" spans="1:18" ht="23.1" customHeight="1">
      <c r="A4" s="204" t="s">
        <v>192</v>
      </c>
      <c r="B4" s="204"/>
      <c r="C4" s="204"/>
      <c r="D4" s="204"/>
      <c r="E4" s="167"/>
    </row>
    <row r="5" spans="1:18" ht="23.1" customHeight="1">
      <c r="A5" s="24"/>
      <c r="B5" s="24"/>
      <c r="C5" s="24"/>
      <c r="D5" s="24"/>
      <c r="E5" s="24"/>
    </row>
    <row r="6" spans="1:18" s="30" customFormat="1" ht="23.1" customHeight="1">
      <c r="A6" s="199" t="s">
        <v>0</v>
      </c>
      <c r="B6" s="199" t="s">
        <v>1</v>
      </c>
      <c r="C6" s="199" t="s">
        <v>2</v>
      </c>
      <c r="D6" s="199" t="s">
        <v>164</v>
      </c>
      <c r="E6" s="199" t="s">
        <v>29</v>
      </c>
      <c r="F6" s="193">
        <v>6001</v>
      </c>
      <c r="G6" s="193">
        <v>6001</v>
      </c>
      <c r="H6" s="193">
        <v>6101</v>
      </c>
      <c r="I6" s="193">
        <v>6101</v>
      </c>
      <c r="J6" s="193">
        <v>6115</v>
      </c>
      <c r="K6" s="193">
        <v>6115</v>
      </c>
      <c r="L6" s="29"/>
      <c r="M6" s="29"/>
      <c r="N6" s="194" t="s">
        <v>23</v>
      </c>
      <c r="O6" s="193">
        <v>6301</v>
      </c>
      <c r="P6" s="193">
        <v>6302</v>
      </c>
      <c r="Q6" s="193">
        <v>6303</v>
      </c>
      <c r="R6" s="197">
        <v>6304</v>
      </c>
    </row>
    <row r="7" spans="1:18" s="30" customFormat="1" ht="23.1" customHeight="1">
      <c r="A7" s="200"/>
      <c r="B7" s="200"/>
      <c r="C7" s="200"/>
      <c r="D7" s="200"/>
      <c r="E7" s="200"/>
      <c r="F7" s="193"/>
      <c r="G7" s="193"/>
      <c r="H7" s="193"/>
      <c r="I7" s="193"/>
      <c r="J7" s="193"/>
      <c r="K7" s="193"/>
      <c r="L7" s="29"/>
      <c r="M7" s="29"/>
      <c r="N7" s="195"/>
      <c r="O7" s="193"/>
      <c r="P7" s="193"/>
      <c r="Q7" s="193"/>
      <c r="R7" s="198"/>
    </row>
    <row r="8" spans="1:18" s="30" customFormat="1" ht="23.1" customHeight="1">
      <c r="A8" s="201"/>
      <c r="B8" s="201"/>
      <c r="C8" s="201"/>
      <c r="D8" s="201"/>
      <c r="E8" s="201"/>
      <c r="F8" s="31">
        <v>0.89500000000000002</v>
      </c>
      <c r="G8" s="31">
        <v>0.105</v>
      </c>
      <c r="H8" s="31">
        <v>0.89500000000000002</v>
      </c>
      <c r="I8" s="31">
        <v>0.105</v>
      </c>
      <c r="J8" s="31">
        <v>0.89500000000000002</v>
      </c>
      <c r="K8" s="31">
        <v>0.105</v>
      </c>
      <c r="L8" s="29"/>
      <c r="M8" s="29"/>
      <c r="N8" s="196"/>
      <c r="O8" s="31">
        <v>0.17499999999999999</v>
      </c>
      <c r="P8" s="32">
        <v>0.03</v>
      </c>
      <c r="Q8" s="32">
        <v>0.02</v>
      </c>
      <c r="R8" s="33">
        <v>0.01</v>
      </c>
    </row>
    <row r="9" spans="1:18" s="30" customFormat="1" ht="23.1" customHeight="1">
      <c r="A9" s="34" t="s">
        <v>13</v>
      </c>
      <c r="B9" s="34" t="s">
        <v>14</v>
      </c>
      <c r="C9" s="34" t="s">
        <v>15</v>
      </c>
      <c r="D9" s="34">
        <v>14</v>
      </c>
      <c r="E9" s="34">
        <v>15</v>
      </c>
      <c r="F9" s="35"/>
      <c r="G9" s="36"/>
      <c r="H9" s="36"/>
      <c r="I9" s="36"/>
      <c r="J9" s="36"/>
      <c r="K9" s="36"/>
      <c r="L9" s="37"/>
      <c r="M9" s="37"/>
      <c r="N9" s="38"/>
      <c r="O9" s="38"/>
      <c r="P9" s="38"/>
      <c r="Q9" s="38"/>
      <c r="R9" s="39"/>
    </row>
    <row r="10" spans="1:18" s="30" customFormat="1" ht="23.1" customHeight="1">
      <c r="A10" s="40"/>
      <c r="B10" s="11" t="s">
        <v>31</v>
      </c>
      <c r="C10" s="40"/>
      <c r="D10" s="40"/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2"/>
    </row>
    <row r="11" spans="1:18" s="79" customFormat="1" ht="23.1" customHeight="1">
      <c r="A11" s="43">
        <v>1</v>
      </c>
      <c r="B11" s="12" t="s">
        <v>32</v>
      </c>
      <c r="C11" s="43"/>
      <c r="D11" s="46">
        <v>200000</v>
      </c>
      <c r="E11" s="43"/>
      <c r="F11" s="41" t="e">
        <f>#REF!*L11*1490000</f>
        <v>#REF!</v>
      </c>
      <c r="G11" s="41" t="e">
        <f>#REF!*1490000*M11</f>
        <v>#REF!</v>
      </c>
      <c r="H11" s="41" t="e">
        <f>#REF!*1390000*L11</f>
        <v>#REF!</v>
      </c>
      <c r="I11" s="41" t="e">
        <f>#REF!*1390000*M11</f>
        <v>#REF!</v>
      </c>
      <c r="J11" s="41" t="e">
        <f>#REF!*1490000*L11</f>
        <v>#REF!</v>
      </c>
      <c r="K11" s="41" t="e">
        <f>#REF!*1490000*M11</f>
        <v>#REF!</v>
      </c>
      <c r="L11" s="47" t="s">
        <v>162</v>
      </c>
      <c r="M11" s="47" t="s">
        <v>163</v>
      </c>
      <c r="N11" s="41" t="e">
        <f t="shared" ref="N11:N74" si="0">F11+G11+H11+I11+J11+K11</f>
        <v>#REF!</v>
      </c>
      <c r="O11" s="41" t="e">
        <f t="shared" ref="O11:O74" si="1">N11*17.5%</f>
        <v>#REF!</v>
      </c>
      <c r="P11" s="41" t="e">
        <f t="shared" ref="P11:P51" si="2">N11*3%</f>
        <v>#REF!</v>
      </c>
      <c r="Q11" s="41" t="e">
        <f t="shared" ref="Q11:Q74" si="3">N11*2%</f>
        <v>#REF!</v>
      </c>
      <c r="R11" s="48" t="e">
        <f t="shared" ref="R11:R51" si="4">N11*1%</f>
        <v>#REF!</v>
      </c>
    </row>
    <row r="12" spans="1:18" s="30" customFormat="1" ht="23.1" customHeight="1">
      <c r="A12" s="43">
        <v>2</v>
      </c>
      <c r="B12" s="12" t="s">
        <v>64</v>
      </c>
      <c r="C12" s="43"/>
      <c r="D12" s="46">
        <v>200000</v>
      </c>
      <c r="E12" s="43"/>
      <c r="F12" s="41" t="e">
        <f>#REF!*L12*1490000</f>
        <v>#REF!</v>
      </c>
      <c r="G12" s="41" t="e">
        <f>#REF!*1490000*M12</f>
        <v>#REF!</v>
      </c>
      <c r="H12" s="41" t="e">
        <f>#REF!*1490000*L12</f>
        <v>#REF!</v>
      </c>
      <c r="I12" s="41" t="e">
        <f>#REF!*1490000*M12</f>
        <v>#REF!</v>
      </c>
      <c r="J12" s="41" t="e">
        <f>#REF!*1490000*L12</f>
        <v>#REF!</v>
      </c>
      <c r="K12" s="41" t="e">
        <f>#REF!*1490000*M12</f>
        <v>#REF!</v>
      </c>
      <c r="L12" s="47" t="s">
        <v>162</v>
      </c>
      <c r="M12" s="47" t="s">
        <v>163</v>
      </c>
      <c r="N12" s="41" t="e">
        <f t="shared" si="0"/>
        <v>#REF!</v>
      </c>
      <c r="O12" s="41" t="e">
        <f t="shared" si="1"/>
        <v>#REF!</v>
      </c>
      <c r="P12" s="41" t="e">
        <f t="shared" si="2"/>
        <v>#REF!</v>
      </c>
      <c r="Q12" s="41" t="e">
        <f t="shared" si="3"/>
        <v>#REF!</v>
      </c>
      <c r="R12" s="48" t="e">
        <f t="shared" si="4"/>
        <v>#REF!</v>
      </c>
    </row>
    <row r="13" spans="1:18" s="30" customFormat="1" ht="23.1" customHeight="1">
      <c r="A13" s="43"/>
      <c r="B13" s="13" t="s">
        <v>33</v>
      </c>
      <c r="C13" s="43"/>
      <c r="D13" s="46"/>
      <c r="E13" s="43"/>
      <c r="F13" s="41" t="e">
        <f>#REF!*L13*1490000</f>
        <v>#REF!</v>
      </c>
      <c r="G13" s="41" t="e">
        <f>#REF!*1490000*M13</f>
        <v>#REF!</v>
      </c>
      <c r="H13" s="41" t="e">
        <f>#REF!*1390000*L13</f>
        <v>#REF!</v>
      </c>
      <c r="I13" s="41" t="e">
        <f>#REF!*1390000*M13</f>
        <v>#REF!</v>
      </c>
      <c r="J13" s="41" t="e">
        <f>#REF!*1490000*L13</f>
        <v>#REF!</v>
      </c>
      <c r="K13" s="41" t="e">
        <f>#REF!*1490000*M13</f>
        <v>#REF!</v>
      </c>
      <c r="L13" s="47" t="s">
        <v>162</v>
      </c>
      <c r="M13" s="47" t="s">
        <v>163</v>
      </c>
      <c r="N13" s="41" t="e">
        <f t="shared" si="0"/>
        <v>#REF!</v>
      </c>
      <c r="O13" s="41" t="e">
        <f t="shared" si="1"/>
        <v>#REF!</v>
      </c>
      <c r="P13" s="41" t="e">
        <f t="shared" si="2"/>
        <v>#REF!</v>
      </c>
      <c r="Q13" s="41" t="e">
        <f t="shared" si="3"/>
        <v>#REF!</v>
      </c>
      <c r="R13" s="48" t="e">
        <f t="shared" si="4"/>
        <v>#REF!</v>
      </c>
    </row>
    <row r="14" spans="1:18" s="30" customFormat="1" ht="23.1" customHeight="1">
      <c r="A14" s="43">
        <v>3</v>
      </c>
      <c r="B14" s="12" t="s">
        <v>34</v>
      </c>
      <c r="C14" s="43"/>
      <c r="D14" s="46">
        <v>200000</v>
      </c>
      <c r="E14" s="43"/>
      <c r="F14" s="41" t="e">
        <f>#REF!*L14*1490000</f>
        <v>#REF!</v>
      </c>
      <c r="G14" s="41" t="e">
        <f>#REF!*1490000*M14</f>
        <v>#REF!</v>
      </c>
      <c r="H14" s="41" t="e">
        <f>#REF!*1390000*L14</f>
        <v>#REF!</v>
      </c>
      <c r="I14" s="41" t="e">
        <f>#REF!*1390000*M14</f>
        <v>#REF!</v>
      </c>
      <c r="J14" s="41" t="e">
        <f>#REF!*1490000*L14</f>
        <v>#REF!</v>
      </c>
      <c r="K14" s="41" t="e">
        <f>#REF!*1490000*M14</f>
        <v>#REF!</v>
      </c>
      <c r="L14" s="47" t="s">
        <v>162</v>
      </c>
      <c r="M14" s="47" t="s">
        <v>163</v>
      </c>
      <c r="N14" s="41" t="e">
        <f t="shared" si="0"/>
        <v>#REF!</v>
      </c>
      <c r="O14" s="41" t="e">
        <f t="shared" si="1"/>
        <v>#REF!</v>
      </c>
      <c r="P14" s="41" t="e">
        <f t="shared" si="2"/>
        <v>#REF!</v>
      </c>
      <c r="Q14" s="41" t="e">
        <f t="shared" si="3"/>
        <v>#REF!</v>
      </c>
      <c r="R14" s="48" t="e">
        <f t="shared" si="4"/>
        <v>#REF!</v>
      </c>
    </row>
    <row r="15" spans="1:18" s="30" customFormat="1" ht="23.1" customHeight="1">
      <c r="A15" s="43">
        <v>4</v>
      </c>
      <c r="B15" s="12" t="s">
        <v>35</v>
      </c>
      <c r="C15" s="43" t="s">
        <v>158</v>
      </c>
      <c r="D15" s="46">
        <v>200000</v>
      </c>
      <c r="E15" s="43"/>
      <c r="F15" s="41" t="e">
        <f>#REF!*L15*1490000</f>
        <v>#REF!</v>
      </c>
      <c r="G15" s="41" t="e">
        <f>#REF!*1490000*M15</f>
        <v>#REF!</v>
      </c>
      <c r="H15" s="41" t="e">
        <f>#REF!*1490000*L15</f>
        <v>#REF!</v>
      </c>
      <c r="I15" s="41" t="e">
        <f>#REF!*1490000*M15</f>
        <v>#REF!</v>
      </c>
      <c r="J15" s="41" t="e">
        <f>#REF!*1490000*L15</f>
        <v>#REF!</v>
      </c>
      <c r="K15" s="41" t="e">
        <f>#REF!*1490000*M15</f>
        <v>#REF!</v>
      </c>
      <c r="L15" s="47" t="s">
        <v>162</v>
      </c>
      <c r="M15" s="47" t="s">
        <v>163</v>
      </c>
      <c r="N15" s="41" t="e">
        <f t="shared" si="0"/>
        <v>#REF!</v>
      </c>
      <c r="O15" s="41" t="e">
        <f t="shared" si="1"/>
        <v>#REF!</v>
      </c>
      <c r="P15" s="41" t="e">
        <f t="shared" si="2"/>
        <v>#REF!</v>
      </c>
      <c r="Q15" s="41" t="e">
        <f t="shared" si="3"/>
        <v>#REF!</v>
      </c>
      <c r="R15" s="48" t="e">
        <f t="shared" si="4"/>
        <v>#REF!</v>
      </c>
    </row>
    <row r="16" spans="1:18" s="30" customFormat="1" ht="23.1" customHeight="1">
      <c r="A16" s="43">
        <v>5</v>
      </c>
      <c r="B16" s="12" t="s">
        <v>36</v>
      </c>
      <c r="C16" s="43"/>
      <c r="D16" s="46">
        <v>200000</v>
      </c>
      <c r="E16" s="43"/>
      <c r="F16" s="41" t="e">
        <f>#REF!*L16*1490000</f>
        <v>#REF!</v>
      </c>
      <c r="G16" s="41" t="e">
        <f>#REF!*1490000*M16</f>
        <v>#REF!</v>
      </c>
      <c r="H16" s="41" t="e">
        <f>#REF!*1490000*L16</f>
        <v>#REF!</v>
      </c>
      <c r="I16" s="41" t="e">
        <f>#REF!*1490000*M16</f>
        <v>#REF!</v>
      </c>
      <c r="J16" s="41" t="e">
        <f>#REF!*1490000*L16</f>
        <v>#REF!</v>
      </c>
      <c r="K16" s="41" t="e">
        <f>#REF!*1490000*M16</f>
        <v>#REF!</v>
      </c>
      <c r="L16" s="47" t="s">
        <v>162</v>
      </c>
      <c r="M16" s="47" t="s">
        <v>163</v>
      </c>
      <c r="N16" s="41" t="e">
        <f t="shared" si="0"/>
        <v>#REF!</v>
      </c>
      <c r="O16" s="41" t="e">
        <f t="shared" si="1"/>
        <v>#REF!</v>
      </c>
      <c r="P16" s="41" t="e">
        <f t="shared" si="2"/>
        <v>#REF!</v>
      </c>
      <c r="Q16" s="41" t="e">
        <f t="shared" si="3"/>
        <v>#REF!</v>
      </c>
      <c r="R16" s="48" t="e">
        <f t="shared" si="4"/>
        <v>#REF!</v>
      </c>
    </row>
    <row r="17" spans="1:18" s="30" customFormat="1" ht="23.1" customHeight="1">
      <c r="A17" s="43"/>
      <c r="B17" s="191" t="s">
        <v>171</v>
      </c>
      <c r="C17" s="192"/>
      <c r="D17" s="46"/>
      <c r="E17" s="43"/>
      <c r="F17" s="41" t="e">
        <f>#REF!*L17*1490000</f>
        <v>#REF!</v>
      </c>
      <c r="G17" s="41" t="e">
        <f>#REF!*1490000*M17</f>
        <v>#REF!</v>
      </c>
      <c r="H17" s="41" t="e">
        <f>#REF!*1490000*L17</f>
        <v>#REF!</v>
      </c>
      <c r="I17" s="41" t="e">
        <f>#REF!*1490000*M17</f>
        <v>#REF!</v>
      </c>
      <c r="J17" s="41" t="e">
        <f>#REF!*1490000*L17</f>
        <v>#REF!</v>
      </c>
      <c r="K17" s="41" t="e">
        <f>#REF!*1490000*M17</f>
        <v>#REF!</v>
      </c>
      <c r="L17" s="47" t="s">
        <v>162</v>
      </c>
      <c r="M17" s="47" t="s">
        <v>163</v>
      </c>
      <c r="N17" s="41" t="e">
        <f t="shared" si="0"/>
        <v>#REF!</v>
      </c>
      <c r="O17" s="41" t="e">
        <f t="shared" si="1"/>
        <v>#REF!</v>
      </c>
      <c r="P17" s="41" t="e">
        <f t="shared" si="2"/>
        <v>#REF!</v>
      </c>
      <c r="Q17" s="41" t="e">
        <f t="shared" si="3"/>
        <v>#REF!</v>
      </c>
      <c r="R17" s="48" t="e">
        <f t="shared" si="4"/>
        <v>#REF!</v>
      </c>
    </row>
    <row r="18" spans="1:18" s="30" customFormat="1" ht="23.1" customHeight="1">
      <c r="A18" s="43">
        <v>6</v>
      </c>
      <c r="B18" s="12" t="s">
        <v>47</v>
      </c>
      <c r="C18" s="43" t="s">
        <v>158</v>
      </c>
      <c r="D18" s="46">
        <v>200000</v>
      </c>
      <c r="E18" s="43"/>
      <c r="F18" s="41" t="e">
        <f>#REF!*L18*1490000</f>
        <v>#REF!</v>
      </c>
      <c r="G18" s="41" t="e">
        <f>#REF!*1490000*M18</f>
        <v>#REF!</v>
      </c>
      <c r="H18" s="41" t="e">
        <f>#REF!*1490000*L18</f>
        <v>#REF!</v>
      </c>
      <c r="I18" s="41" t="e">
        <f>#REF!*1490000*M18</f>
        <v>#REF!</v>
      </c>
      <c r="J18" s="41" t="e">
        <f>#REF!*1490000*L18</f>
        <v>#REF!</v>
      </c>
      <c r="K18" s="41" t="e">
        <f>#REF!*1490000*M18</f>
        <v>#REF!</v>
      </c>
      <c r="L18" s="47" t="s">
        <v>162</v>
      </c>
      <c r="M18" s="47" t="s">
        <v>163</v>
      </c>
      <c r="N18" s="41" t="e">
        <f t="shared" si="0"/>
        <v>#REF!</v>
      </c>
      <c r="O18" s="41" t="e">
        <f t="shared" si="1"/>
        <v>#REF!</v>
      </c>
      <c r="P18" s="41" t="e">
        <f>N18*3%</f>
        <v>#REF!</v>
      </c>
      <c r="Q18" s="41" t="e">
        <f t="shared" si="3"/>
        <v>#REF!</v>
      </c>
      <c r="R18" s="48" t="e">
        <f>N18*1%</f>
        <v>#REF!</v>
      </c>
    </row>
    <row r="19" spans="1:18" s="30" customFormat="1" ht="23.1" customHeight="1">
      <c r="A19" s="43">
        <v>7</v>
      </c>
      <c r="B19" s="19" t="s">
        <v>37</v>
      </c>
      <c r="C19" s="43"/>
      <c r="D19" s="46">
        <v>200000</v>
      </c>
      <c r="E19" s="43"/>
      <c r="F19" s="41" t="e">
        <f>#REF!*L19*1490000</f>
        <v>#REF!</v>
      </c>
      <c r="G19" s="41" t="e">
        <f>#REF!*1490000*M19</f>
        <v>#REF!</v>
      </c>
      <c r="H19" s="41" t="e">
        <f>#REF!*1490000*L19</f>
        <v>#REF!</v>
      </c>
      <c r="I19" s="41" t="e">
        <f>#REF!*1490000*M19</f>
        <v>#REF!</v>
      </c>
      <c r="J19" s="41" t="e">
        <f>#REF!*1490000*L19</f>
        <v>#REF!</v>
      </c>
      <c r="K19" s="41" t="e">
        <f>#REF!*1490000*M19</f>
        <v>#REF!</v>
      </c>
      <c r="L19" s="47" t="s">
        <v>162</v>
      </c>
      <c r="M19" s="47" t="s">
        <v>163</v>
      </c>
      <c r="N19" s="41" t="e">
        <f t="shared" si="0"/>
        <v>#REF!</v>
      </c>
      <c r="O19" s="41" t="e">
        <f t="shared" si="1"/>
        <v>#REF!</v>
      </c>
      <c r="P19" s="41" t="e">
        <f t="shared" si="2"/>
        <v>#REF!</v>
      </c>
      <c r="Q19" s="41" t="e">
        <f t="shared" si="3"/>
        <v>#REF!</v>
      </c>
      <c r="R19" s="48" t="e">
        <f t="shared" si="4"/>
        <v>#REF!</v>
      </c>
    </row>
    <row r="20" spans="1:18" s="30" customFormat="1" ht="23.1" customHeight="1">
      <c r="A20" s="43">
        <v>8</v>
      </c>
      <c r="B20" s="12" t="s">
        <v>38</v>
      </c>
      <c r="C20" s="43"/>
      <c r="D20" s="46">
        <v>200000</v>
      </c>
      <c r="E20" s="43"/>
      <c r="F20" s="41" t="e">
        <f>#REF!*L20*1490000</f>
        <v>#REF!</v>
      </c>
      <c r="G20" s="41" t="e">
        <f>#REF!*1490000*M20</f>
        <v>#REF!</v>
      </c>
      <c r="H20" s="41" t="e">
        <f>#REF!*1490000*L20</f>
        <v>#REF!</v>
      </c>
      <c r="I20" s="41" t="e">
        <f>#REF!*1490000*M20</f>
        <v>#REF!</v>
      </c>
      <c r="J20" s="41" t="e">
        <f>#REF!*1490000*L20</f>
        <v>#REF!</v>
      </c>
      <c r="K20" s="41" t="e">
        <f>#REF!*1490000*M20</f>
        <v>#REF!</v>
      </c>
      <c r="L20" s="47" t="s">
        <v>162</v>
      </c>
      <c r="M20" s="47" t="s">
        <v>163</v>
      </c>
      <c r="N20" s="41" t="e">
        <f t="shared" si="0"/>
        <v>#REF!</v>
      </c>
      <c r="O20" s="41" t="e">
        <f t="shared" si="1"/>
        <v>#REF!</v>
      </c>
      <c r="P20" s="41" t="e">
        <f t="shared" si="2"/>
        <v>#REF!</v>
      </c>
      <c r="Q20" s="41" t="e">
        <f t="shared" si="3"/>
        <v>#REF!</v>
      </c>
      <c r="R20" s="48" t="e">
        <f t="shared" si="4"/>
        <v>#REF!</v>
      </c>
    </row>
    <row r="21" spans="1:18" s="79" customFormat="1" ht="23.1" customHeight="1">
      <c r="A21" s="43">
        <v>9</v>
      </c>
      <c r="B21" s="12" t="s">
        <v>39</v>
      </c>
      <c r="C21" s="43"/>
      <c r="D21" s="46">
        <v>200000</v>
      </c>
      <c r="E21" s="43"/>
      <c r="F21" s="41" t="e">
        <f>#REF!*L21*1490000</f>
        <v>#REF!</v>
      </c>
      <c r="G21" s="41" t="e">
        <f>#REF!*1490000*M21</f>
        <v>#REF!</v>
      </c>
      <c r="H21" s="41" t="e">
        <f>#REF!*1490000*L21</f>
        <v>#REF!</v>
      </c>
      <c r="I21" s="41" t="e">
        <f>#REF!*1490000*M21</f>
        <v>#REF!</v>
      </c>
      <c r="J21" s="41" t="e">
        <f>#REF!*1490000*L21</f>
        <v>#REF!</v>
      </c>
      <c r="K21" s="41" t="e">
        <f>#REF!*1490000*M21</f>
        <v>#REF!</v>
      </c>
      <c r="L21" s="47" t="s">
        <v>162</v>
      </c>
      <c r="M21" s="47" t="s">
        <v>163</v>
      </c>
      <c r="N21" s="41" t="e">
        <f t="shared" si="0"/>
        <v>#REF!</v>
      </c>
      <c r="O21" s="41" t="e">
        <f t="shared" si="1"/>
        <v>#REF!</v>
      </c>
      <c r="P21" s="41" t="e">
        <f t="shared" si="2"/>
        <v>#REF!</v>
      </c>
      <c r="Q21" s="41" t="e">
        <f t="shared" si="3"/>
        <v>#REF!</v>
      </c>
      <c r="R21" s="48" t="e">
        <f t="shared" si="4"/>
        <v>#REF!</v>
      </c>
    </row>
    <row r="22" spans="1:18" s="79" customFormat="1" ht="23.1" customHeight="1">
      <c r="A22" s="43">
        <v>10</v>
      </c>
      <c r="B22" s="12" t="s">
        <v>44</v>
      </c>
      <c r="C22" s="43"/>
      <c r="D22" s="46">
        <v>200000</v>
      </c>
      <c r="E22" s="43"/>
      <c r="F22" s="41" t="e">
        <f>#REF!*L22*1490000</f>
        <v>#REF!</v>
      </c>
      <c r="G22" s="41" t="e">
        <f>#REF!*1490000*M22</f>
        <v>#REF!</v>
      </c>
      <c r="H22" s="41" t="e">
        <f>#REF!*1490000*L22</f>
        <v>#REF!</v>
      </c>
      <c r="I22" s="41" t="e">
        <f>#REF!*1490000*M22</f>
        <v>#REF!</v>
      </c>
      <c r="J22" s="41" t="e">
        <f>#REF!*1490000*L22</f>
        <v>#REF!</v>
      </c>
      <c r="K22" s="41" t="e">
        <f>#REF!*1490000*M22</f>
        <v>#REF!</v>
      </c>
      <c r="L22" s="47" t="s">
        <v>162</v>
      </c>
      <c r="M22" s="47" t="s">
        <v>163</v>
      </c>
      <c r="N22" s="41" t="e">
        <f t="shared" si="0"/>
        <v>#REF!</v>
      </c>
      <c r="O22" s="41" t="e">
        <f t="shared" si="1"/>
        <v>#REF!</v>
      </c>
      <c r="P22" s="41" t="e">
        <f>N22*3%</f>
        <v>#REF!</v>
      </c>
      <c r="Q22" s="41" t="e">
        <f t="shared" si="3"/>
        <v>#REF!</v>
      </c>
      <c r="R22" s="48" t="e">
        <f>N22*1%</f>
        <v>#REF!</v>
      </c>
    </row>
    <row r="23" spans="1:18" s="95" customFormat="1" ht="23.1" customHeight="1">
      <c r="A23" s="43">
        <v>11</v>
      </c>
      <c r="B23" s="90" t="s">
        <v>45</v>
      </c>
      <c r="C23" s="89"/>
      <c r="D23" s="46">
        <v>200000</v>
      </c>
      <c r="E23" s="89"/>
      <c r="F23" s="92" t="e">
        <f>#REF!*L23*1490000</f>
        <v>#REF!</v>
      </c>
      <c r="G23" s="92" t="e">
        <f>#REF!*1490000*M23</f>
        <v>#REF!</v>
      </c>
      <c r="H23" s="92" t="e">
        <f>#REF!*1490000*L23</f>
        <v>#REF!</v>
      </c>
      <c r="I23" s="92" t="e">
        <f>#REF!*1490000*M23</f>
        <v>#REF!</v>
      </c>
      <c r="J23" s="92" t="e">
        <f>#REF!*1490000*L23</f>
        <v>#REF!</v>
      </c>
      <c r="K23" s="92" t="e">
        <f>#REF!*1490000*M23</f>
        <v>#REF!</v>
      </c>
      <c r="L23" s="93" t="s">
        <v>162</v>
      </c>
      <c r="M23" s="93" t="s">
        <v>163</v>
      </c>
      <c r="N23" s="92" t="e">
        <f t="shared" si="0"/>
        <v>#REF!</v>
      </c>
      <c r="O23" s="92" t="e">
        <f t="shared" si="1"/>
        <v>#REF!</v>
      </c>
      <c r="P23" s="92" t="e">
        <f>N23*3%</f>
        <v>#REF!</v>
      </c>
      <c r="Q23" s="92" t="e">
        <f t="shared" si="3"/>
        <v>#REF!</v>
      </c>
      <c r="R23" s="94" t="e">
        <f>N23*1%</f>
        <v>#REF!</v>
      </c>
    </row>
    <row r="24" spans="1:18" s="79" customFormat="1" ht="23.1" customHeight="1">
      <c r="A24" s="43">
        <v>12</v>
      </c>
      <c r="B24" s="12" t="s">
        <v>46</v>
      </c>
      <c r="C24" s="43"/>
      <c r="D24" s="46">
        <v>200000</v>
      </c>
      <c r="E24" s="43"/>
      <c r="F24" s="41" t="e">
        <f>#REF!*L24*1490000</f>
        <v>#REF!</v>
      </c>
      <c r="G24" s="41" t="e">
        <f>#REF!*1490000*M24</f>
        <v>#REF!</v>
      </c>
      <c r="H24" s="41" t="e">
        <f>#REF!*1490000*L24</f>
        <v>#REF!</v>
      </c>
      <c r="I24" s="41" t="e">
        <f>#REF!*1490000*M24</f>
        <v>#REF!</v>
      </c>
      <c r="J24" s="41" t="e">
        <f>#REF!*1490000*L24</f>
        <v>#REF!</v>
      </c>
      <c r="K24" s="41" t="e">
        <f>#REF!*1490000*M24</f>
        <v>#REF!</v>
      </c>
      <c r="L24" s="47" t="s">
        <v>162</v>
      </c>
      <c r="M24" s="47" t="s">
        <v>163</v>
      </c>
      <c r="N24" s="41" t="e">
        <f t="shared" si="0"/>
        <v>#REF!</v>
      </c>
      <c r="O24" s="41" t="e">
        <f t="shared" si="1"/>
        <v>#REF!</v>
      </c>
      <c r="P24" s="41" t="e">
        <f>N24*3%</f>
        <v>#REF!</v>
      </c>
      <c r="Q24" s="41" t="e">
        <f t="shared" si="3"/>
        <v>#REF!</v>
      </c>
      <c r="R24" s="48" t="e">
        <f>N24*1%</f>
        <v>#REF!</v>
      </c>
    </row>
    <row r="25" spans="1:18" s="79" customFormat="1" ht="23.1" customHeight="1">
      <c r="A25" s="43">
        <v>13</v>
      </c>
      <c r="B25" s="12" t="s">
        <v>48</v>
      </c>
      <c r="C25" s="43"/>
      <c r="D25" s="46">
        <v>200000</v>
      </c>
      <c r="E25" s="43"/>
      <c r="F25" s="41" t="e">
        <f>#REF!*L25*1490000</f>
        <v>#REF!</v>
      </c>
      <c r="G25" s="41" t="e">
        <f>#REF!*1490000*M25</f>
        <v>#REF!</v>
      </c>
      <c r="H25" s="41" t="e">
        <f>#REF!*1490000*L25</f>
        <v>#REF!</v>
      </c>
      <c r="I25" s="41" t="e">
        <f>#REF!*1490000*M25</f>
        <v>#REF!</v>
      </c>
      <c r="J25" s="41" t="e">
        <f>#REF!*1490000*L25</f>
        <v>#REF!</v>
      </c>
      <c r="K25" s="41" t="e">
        <f>#REF!*1490000*M25</f>
        <v>#REF!</v>
      </c>
      <c r="L25" s="47" t="s">
        <v>162</v>
      </c>
      <c r="M25" s="47" t="s">
        <v>163</v>
      </c>
      <c r="N25" s="41" t="e">
        <f t="shared" si="0"/>
        <v>#REF!</v>
      </c>
      <c r="O25" s="41" t="e">
        <f t="shared" si="1"/>
        <v>#REF!</v>
      </c>
      <c r="P25" s="41" t="e">
        <f>N25*3%</f>
        <v>#REF!</v>
      </c>
      <c r="Q25" s="41" t="e">
        <f t="shared" si="3"/>
        <v>#REF!</v>
      </c>
      <c r="R25" s="48" t="e">
        <f>N25*1%</f>
        <v>#REF!</v>
      </c>
    </row>
    <row r="26" spans="1:18" s="30" customFormat="1" ht="23.1" customHeight="1">
      <c r="A26" s="43"/>
      <c r="B26" s="13" t="s">
        <v>40</v>
      </c>
      <c r="C26" s="43"/>
      <c r="D26" s="46"/>
      <c r="E26" s="43"/>
      <c r="F26" s="41" t="e">
        <f>#REF!*L26*1490000</f>
        <v>#REF!</v>
      </c>
      <c r="G26" s="41" t="e">
        <f>#REF!*1490000*M26</f>
        <v>#REF!</v>
      </c>
      <c r="H26" s="41" t="e">
        <f>#REF!*1490000*L26</f>
        <v>#REF!</v>
      </c>
      <c r="I26" s="41" t="e">
        <f>#REF!*1490000*M26</f>
        <v>#REF!</v>
      </c>
      <c r="J26" s="41" t="e">
        <f>#REF!*1490000*L26</f>
        <v>#REF!</v>
      </c>
      <c r="K26" s="41" t="e">
        <f>#REF!*1490000*M26</f>
        <v>#REF!</v>
      </c>
      <c r="L26" s="47" t="s">
        <v>162</v>
      </c>
      <c r="M26" s="47" t="s">
        <v>163</v>
      </c>
      <c r="N26" s="41" t="e">
        <f t="shared" si="0"/>
        <v>#REF!</v>
      </c>
      <c r="O26" s="41" t="e">
        <f t="shared" si="1"/>
        <v>#REF!</v>
      </c>
      <c r="P26" s="41" t="e">
        <f t="shared" si="2"/>
        <v>#REF!</v>
      </c>
      <c r="Q26" s="41" t="e">
        <f t="shared" si="3"/>
        <v>#REF!</v>
      </c>
      <c r="R26" s="48" t="e">
        <f t="shared" si="4"/>
        <v>#REF!</v>
      </c>
    </row>
    <row r="27" spans="1:18" s="79" customFormat="1" ht="23.1" customHeight="1">
      <c r="A27" s="43">
        <v>14</v>
      </c>
      <c r="B27" s="12" t="s">
        <v>41</v>
      </c>
      <c r="C27" s="43" t="s">
        <v>158</v>
      </c>
      <c r="D27" s="46">
        <v>200000</v>
      </c>
      <c r="E27" s="43"/>
      <c r="F27" s="41" t="e">
        <f>#REF!*L27*1490000</f>
        <v>#REF!</v>
      </c>
      <c r="G27" s="41" t="e">
        <f>#REF!*1490000*M27</f>
        <v>#REF!</v>
      </c>
      <c r="H27" s="41" t="e">
        <f>#REF!*1490000*L27</f>
        <v>#REF!</v>
      </c>
      <c r="I27" s="41" t="e">
        <f>#REF!*1490000*M27</f>
        <v>#REF!</v>
      </c>
      <c r="J27" s="41" t="e">
        <f>#REF!*1490000*L27</f>
        <v>#REF!</v>
      </c>
      <c r="K27" s="41" t="e">
        <f>#REF!*1490000*M27</f>
        <v>#REF!</v>
      </c>
      <c r="L27" s="47" t="s">
        <v>162</v>
      </c>
      <c r="M27" s="47" t="s">
        <v>163</v>
      </c>
      <c r="N27" s="41" t="e">
        <f t="shared" si="0"/>
        <v>#REF!</v>
      </c>
      <c r="O27" s="41" t="e">
        <f t="shared" si="1"/>
        <v>#REF!</v>
      </c>
      <c r="P27" s="41" t="e">
        <f t="shared" si="2"/>
        <v>#REF!</v>
      </c>
      <c r="Q27" s="41" t="e">
        <f t="shared" si="3"/>
        <v>#REF!</v>
      </c>
      <c r="R27" s="48" t="e">
        <f t="shared" si="4"/>
        <v>#REF!</v>
      </c>
    </row>
    <row r="28" spans="1:18" s="30" customFormat="1" ht="23.1" customHeight="1">
      <c r="A28" s="43">
        <v>15</v>
      </c>
      <c r="B28" s="12" t="s">
        <v>42</v>
      </c>
      <c r="C28" s="43"/>
      <c r="D28" s="46">
        <v>200000</v>
      </c>
      <c r="E28" s="43"/>
      <c r="F28" s="41" t="e">
        <f>#REF!*L28*1490000</f>
        <v>#REF!</v>
      </c>
      <c r="G28" s="41" t="e">
        <f>#REF!*1490000*M28</f>
        <v>#REF!</v>
      </c>
      <c r="H28" s="41" t="e">
        <f>#REF!*1490000*L28</f>
        <v>#REF!</v>
      </c>
      <c r="I28" s="41" t="e">
        <f>#REF!*1490000*M28</f>
        <v>#REF!</v>
      </c>
      <c r="J28" s="41" t="e">
        <f>#REF!*1490000*L28</f>
        <v>#REF!</v>
      </c>
      <c r="K28" s="41" t="e">
        <f>#REF!*1490000*M28</f>
        <v>#REF!</v>
      </c>
      <c r="L28" s="47" t="s">
        <v>162</v>
      </c>
      <c r="M28" s="47" t="s">
        <v>163</v>
      </c>
      <c r="N28" s="41" t="e">
        <f t="shared" si="0"/>
        <v>#REF!</v>
      </c>
      <c r="O28" s="41" t="e">
        <f t="shared" si="1"/>
        <v>#REF!</v>
      </c>
      <c r="P28" s="41" t="e">
        <f t="shared" si="2"/>
        <v>#REF!</v>
      </c>
      <c r="Q28" s="41" t="e">
        <f t="shared" si="3"/>
        <v>#REF!</v>
      </c>
      <c r="R28" s="48" t="e">
        <f t="shared" si="4"/>
        <v>#REF!</v>
      </c>
    </row>
    <row r="29" spans="1:18" s="30" customFormat="1" ht="23.1" customHeight="1">
      <c r="A29" s="43">
        <v>16</v>
      </c>
      <c r="B29" s="12" t="s">
        <v>61</v>
      </c>
      <c r="C29" s="43"/>
      <c r="D29" s="46">
        <v>200000</v>
      </c>
      <c r="E29" s="43"/>
      <c r="F29" s="41" t="e">
        <f>#REF!*L29*1490000</f>
        <v>#REF!</v>
      </c>
      <c r="G29" s="41" t="e">
        <f>#REF!*1490000*M29</f>
        <v>#REF!</v>
      </c>
      <c r="H29" s="41" t="e">
        <f>#REF!*1490000*L29</f>
        <v>#REF!</v>
      </c>
      <c r="I29" s="41" t="e">
        <f>#REF!*1490000*M29</f>
        <v>#REF!</v>
      </c>
      <c r="J29" s="41" t="e">
        <f>#REF!*1490000*L29</f>
        <v>#REF!</v>
      </c>
      <c r="K29" s="41" t="e">
        <f>#REF!*1490000*M29</f>
        <v>#REF!</v>
      </c>
      <c r="L29" s="47" t="s">
        <v>162</v>
      </c>
      <c r="M29" s="47" t="s">
        <v>163</v>
      </c>
      <c r="N29" s="41" t="e">
        <f>F29+G29+H29+I29+J29+K29</f>
        <v>#REF!</v>
      </c>
      <c r="O29" s="41" t="e">
        <f>N29*17.5%</f>
        <v>#REF!</v>
      </c>
      <c r="P29" s="41" t="e">
        <f>N29*3%</f>
        <v>#REF!</v>
      </c>
      <c r="Q29" s="41" t="e">
        <f>N29*2%</f>
        <v>#REF!</v>
      </c>
      <c r="R29" s="48" t="e">
        <f>N29*1%</f>
        <v>#REF!</v>
      </c>
    </row>
    <row r="30" spans="1:18" s="30" customFormat="1" ht="23.1" customHeight="1">
      <c r="A30" s="43">
        <v>17</v>
      </c>
      <c r="B30" s="12" t="s">
        <v>43</v>
      </c>
      <c r="C30" s="43"/>
      <c r="D30" s="46">
        <v>200000</v>
      </c>
      <c r="E30" s="43"/>
      <c r="F30" s="41" t="e">
        <f>#REF!*L30*1490000</f>
        <v>#REF!</v>
      </c>
      <c r="G30" s="41" t="e">
        <f>#REF!*1490000*M30</f>
        <v>#REF!</v>
      </c>
      <c r="H30" s="41" t="e">
        <f>#REF!*1490000*L30</f>
        <v>#REF!</v>
      </c>
      <c r="I30" s="41" t="e">
        <f>#REF!*1490000*M30</f>
        <v>#REF!</v>
      </c>
      <c r="J30" s="41" t="e">
        <f>#REF!*1490000*L30</f>
        <v>#REF!</v>
      </c>
      <c r="K30" s="41" t="e">
        <f>#REF!*1490000*M30</f>
        <v>#REF!</v>
      </c>
      <c r="L30" s="47" t="s">
        <v>162</v>
      </c>
      <c r="M30" s="47" t="s">
        <v>163</v>
      </c>
      <c r="N30" s="41" t="e">
        <f t="shared" si="0"/>
        <v>#REF!</v>
      </c>
      <c r="O30" s="41" t="e">
        <f t="shared" si="1"/>
        <v>#REF!</v>
      </c>
      <c r="P30" s="41" t="e">
        <f t="shared" si="2"/>
        <v>#REF!</v>
      </c>
      <c r="Q30" s="41" t="e">
        <f t="shared" si="3"/>
        <v>#REF!</v>
      </c>
      <c r="R30" s="48" t="e">
        <f t="shared" si="4"/>
        <v>#REF!</v>
      </c>
    </row>
    <row r="31" spans="1:18" s="30" customFormat="1" ht="23.1" customHeight="1">
      <c r="A31" s="43"/>
      <c r="B31" s="13" t="s">
        <v>49</v>
      </c>
      <c r="C31" s="43"/>
      <c r="D31" s="46"/>
      <c r="E31" s="43"/>
      <c r="F31" s="41" t="e">
        <f>#REF!*L31*1490000</f>
        <v>#REF!</v>
      </c>
      <c r="G31" s="41" t="e">
        <f>#REF!*1490000*M31</f>
        <v>#REF!</v>
      </c>
      <c r="H31" s="41" t="e">
        <f>#REF!*1490000*L31</f>
        <v>#REF!</v>
      </c>
      <c r="I31" s="41" t="e">
        <f>#REF!*1490000*M31</f>
        <v>#REF!</v>
      </c>
      <c r="J31" s="41" t="e">
        <f>#REF!*1490000*L31</f>
        <v>#REF!</v>
      </c>
      <c r="K31" s="41" t="e">
        <f>#REF!*1490000*M31</f>
        <v>#REF!</v>
      </c>
      <c r="L31" s="47" t="s">
        <v>162</v>
      </c>
      <c r="M31" s="47" t="s">
        <v>163</v>
      </c>
      <c r="N31" s="41" t="e">
        <f t="shared" si="0"/>
        <v>#REF!</v>
      </c>
      <c r="O31" s="41" t="e">
        <f t="shared" si="1"/>
        <v>#REF!</v>
      </c>
      <c r="P31" s="41" t="e">
        <f t="shared" si="2"/>
        <v>#REF!</v>
      </c>
      <c r="Q31" s="41" t="e">
        <f t="shared" si="3"/>
        <v>#REF!</v>
      </c>
      <c r="R31" s="48" t="e">
        <f t="shared" si="4"/>
        <v>#REF!</v>
      </c>
    </row>
    <row r="32" spans="1:18" s="30" customFormat="1" ht="23.1" customHeight="1">
      <c r="A32" s="43">
        <v>18</v>
      </c>
      <c r="B32" s="12" t="s">
        <v>50</v>
      </c>
      <c r="C32" s="43"/>
      <c r="D32" s="46">
        <v>200000</v>
      </c>
      <c r="E32" s="43"/>
      <c r="F32" s="41" t="e">
        <f>#REF!*L32*1490000</f>
        <v>#REF!</v>
      </c>
      <c r="G32" s="41" t="e">
        <f>#REF!*1490000*M32</f>
        <v>#REF!</v>
      </c>
      <c r="H32" s="41" t="e">
        <f>#REF!*1490000*L32</f>
        <v>#REF!</v>
      </c>
      <c r="I32" s="41" t="e">
        <f>#REF!*1490000*M32</f>
        <v>#REF!</v>
      </c>
      <c r="J32" s="41" t="e">
        <f>#REF!*1490000*L32</f>
        <v>#REF!</v>
      </c>
      <c r="K32" s="41" t="e">
        <f>#REF!*1490000*M32</f>
        <v>#REF!</v>
      </c>
      <c r="L32" s="47" t="s">
        <v>162</v>
      </c>
      <c r="M32" s="47" t="s">
        <v>163</v>
      </c>
      <c r="N32" s="41" t="e">
        <f t="shared" si="0"/>
        <v>#REF!</v>
      </c>
      <c r="O32" s="41" t="e">
        <f t="shared" si="1"/>
        <v>#REF!</v>
      </c>
      <c r="P32" s="41" t="e">
        <f t="shared" si="2"/>
        <v>#REF!</v>
      </c>
      <c r="Q32" s="41" t="e">
        <f t="shared" si="3"/>
        <v>#REF!</v>
      </c>
      <c r="R32" s="48" t="e">
        <f t="shared" si="4"/>
        <v>#REF!</v>
      </c>
    </row>
    <row r="33" spans="1:18" s="79" customFormat="1" ht="23.1" customHeight="1">
      <c r="A33" s="43">
        <v>19</v>
      </c>
      <c r="B33" s="12" t="s">
        <v>51</v>
      </c>
      <c r="C33" s="43"/>
      <c r="D33" s="46">
        <v>200000</v>
      </c>
      <c r="E33" s="43"/>
      <c r="F33" s="41" t="e">
        <f>#REF!*L33*1490000</f>
        <v>#REF!</v>
      </c>
      <c r="G33" s="41" t="e">
        <f>#REF!*1490000*M33</f>
        <v>#REF!</v>
      </c>
      <c r="H33" s="41" t="e">
        <f>#REF!*1490000*L33</f>
        <v>#REF!</v>
      </c>
      <c r="I33" s="41" t="e">
        <f>#REF!*1490000*M33</f>
        <v>#REF!</v>
      </c>
      <c r="J33" s="41" t="e">
        <f>#REF!*1490000*L33</f>
        <v>#REF!</v>
      </c>
      <c r="K33" s="41" t="e">
        <f>#REF!*1490000*M33</f>
        <v>#REF!</v>
      </c>
      <c r="L33" s="47" t="s">
        <v>162</v>
      </c>
      <c r="M33" s="47" t="s">
        <v>163</v>
      </c>
      <c r="N33" s="41" t="e">
        <f t="shared" si="0"/>
        <v>#REF!</v>
      </c>
      <c r="O33" s="41" t="e">
        <f t="shared" si="1"/>
        <v>#REF!</v>
      </c>
      <c r="P33" s="41" t="e">
        <f t="shared" si="2"/>
        <v>#REF!</v>
      </c>
      <c r="Q33" s="41" t="e">
        <f t="shared" si="3"/>
        <v>#REF!</v>
      </c>
      <c r="R33" s="48" t="e">
        <f t="shared" si="4"/>
        <v>#REF!</v>
      </c>
    </row>
    <row r="34" spans="1:18" s="30" customFormat="1" ht="23.1" customHeight="1">
      <c r="A34" s="43">
        <v>20</v>
      </c>
      <c r="B34" s="12" t="s">
        <v>52</v>
      </c>
      <c r="C34" s="43" t="s">
        <v>158</v>
      </c>
      <c r="D34" s="46">
        <v>200000</v>
      </c>
      <c r="E34" s="43"/>
      <c r="F34" s="41" t="e">
        <f>#REF!*L34*1490000</f>
        <v>#REF!</v>
      </c>
      <c r="G34" s="41" t="e">
        <f>#REF!*1490000*M34</f>
        <v>#REF!</v>
      </c>
      <c r="H34" s="41" t="e">
        <f>#REF!*1490000*L34</f>
        <v>#REF!</v>
      </c>
      <c r="I34" s="41" t="e">
        <f>#REF!*1490000*M34</f>
        <v>#REF!</v>
      </c>
      <c r="J34" s="41" t="e">
        <f>#REF!*1490000*L34</f>
        <v>#REF!</v>
      </c>
      <c r="K34" s="41" t="e">
        <f>#REF!*1490000*M34</f>
        <v>#REF!</v>
      </c>
      <c r="L34" s="47" t="s">
        <v>162</v>
      </c>
      <c r="M34" s="47" t="s">
        <v>163</v>
      </c>
      <c r="N34" s="41" t="e">
        <f t="shared" si="0"/>
        <v>#REF!</v>
      </c>
      <c r="O34" s="41" t="e">
        <f t="shared" si="1"/>
        <v>#REF!</v>
      </c>
      <c r="P34" s="41" t="e">
        <f t="shared" si="2"/>
        <v>#REF!</v>
      </c>
      <c r="Q34" s="41" t="e">
        <f t="shared" si="3"/>
        <v>#REF!</v>
      </c>
      <c r="R34" s="48" t="e">
        <f t="shared" si="4"/>
        <v>#REF!</v>
      </c>
    </row>
    <row r="35" spans="1:18" s="30" customFormat="1" ht="23.1" customHeight="1">
      <c r="A35" s="43">
        <v>21</v>
      </c>
      <c r="B35" s="12" t="s">
        <v>53</v>
      </c>
      <c r="C35" s="43"/>
      <c r="D35" s="46">
        <v>200000</v>
      </c>
      <c r="E35" s="43"/>
      <c r="F35" s="41" t="e">
        <f>#REF!*L35*1490000</f>
        <v>#REF!</v>
      </c>
      <c r="G35" s="41" t="e">
        <f>#REF!*1490000*M35</f>
        <v>#REF!</v>
      </c>
      <c r="H35" s="41" t="e">
        <f>#REF!*1490000*L35</f>
        <v>#REF!</v>
      </c>
      <c r="I35" s="41" t="e">
        <f>#REF!*1490000*M35</f>
        <v>#REF!</v>
      </c>
      <c r="J35" s="41" t="e">
        <f>#REF!*1490000*L35</f>
        <v>#REF!</v>
      </c>
      <c r="K35" s="41" t="e">
        <f>#REF!*1490000*M35</f>
        <v>#REF!</v>
      </c>
      <c r="L35" s="47" t="s">
        <v>162</v>
      </c>
      <c r="M35" s="47" t="s">
        <v>163</v>
      </c>
      <c r="N35" s="41" t="e">
        <f t="shared" si="0"/>
        <v>#REF!</v>
      </c>
      <c r="O35" s="41" t="e">
        <f t="shared" si="1"/>
        <v>#REF!</v>
      </c>
      <c r="P35" s="41" t="e">
        <f t="shared" si="2"/>
        <v>#REF!</v>
      </c>
      <c r="Q35" s="41" t="e">
        <f t="shared" si="3"/>
        <v>#REF!</v>
      </c>
      <c r="R35" s="48" t="e">
        <f t="shared" si="4"/>
        <v>#REF!</v>
      </c>
    </row>
    <row r="36" spans="1:18" s="30" customFormat="1" ht="23.1" customHeight="1">
      <c r="A36" s="43"/>
      <c r="B36" s="13" t="s">
        <v>54</v>
      </c>
      <c r="C36" s="43"/>
      <c r="D36" s="46"/>
      <c r="E36" s="43"/>
      <c r="F36" s="41" t="e">
        <f>#REF!*L36*1490000</f>
        <v>#REF!</v>
      </c>
      <c r="G36" s="41" t="e">
        <f>#REF!*1490000*M36</f>
        <v>#REF!</v>
      </c>
      <c r="H36" s="41" t="e">
        <f>#REF!*1490000*L36</f>
        <v>#REF!</v>
      </c>
      <c r="I36" s="41" t="e">
        <f>#REF!*1490000*M36</f>
        <v>#REF!</v>
      </c>
      <c r="J36" s="41" t="e">
        <f>#REF!*1490000*L36</f>
        <v>#REF!</v>
      </c>
      <c r="K36" s="41" t="e">
        <f>#REF!*1490000*M36</f>
        <v>#REF!</v>
      </c>
      <c r="L36" s="47" t="s">
        <v>162</v>
      </c>
      <c r="M36" s="47" t="s">
        <v>163</v>
      </c>
      <c r="N36" s="41" t="e">
        <f t="shared" si="0"/>
        <v>#REF!</v>
      </c>
      <c r="O36" s="41" t="e">
        <f t="shared" si="1"/>
        <v>#REF!</v>
      </c>
      <c r="P36" s="41" t="e">
        <f t="shared" si="2"/>
        <v>#REF!</v>
      </c>
      <c r="Q36" s="41" t="e">
        <f t="shared" si="3"/>
        <v>#REF!</v>
      </c>
      <c r="R36" s="48" t="e">
        <f t="shared" si="4"/>
        <v>#REF!</v>
      </c>
    </row>
    <row r="37" spans="1:18" s="30" customFormat="1" ht="23.1" customHeight="1">
      <c r="A37" s="43">
        <v>22</v>
      </c>
      <c r="B37" s="12" t="s">
        <v>55</v>
      </c>
      <c r="C37" s="43" t="s">
        <v>158</v>
      </c>
      <c r="D37" s="46">
        <v>200000</v>
      </c>
      <c r="E37" s="43"/>
      <c r="F37" s="41" t="e">
        <f>#REF!*L37*1490000</f>
        <v>#REF!</v>
      </c>
      <c r="G37" s="41" t="e">
        <f>#REF!*1490000*M37</f>
        <v>#REF!</v>
      </c>
      <c r="H37" s="41" t="e">
        <f>#REF!*1490000*L37</f>
        <v>#REF!</v>
      </c>
      <c r="I37" s="41" t="e">
        <f>#REF!*1490000*M37</f>
        <v>#REF!</v>
      </c>
      <c r="J37" s="41" t="e">
        <f>#REF!*1490000*L37</f>
        <v>#REF!</v>
      </c>
      <c r="K37" s="41" t="e">
        <f>#REF!*1490000*M37</f>
        <v>#REF!</v>
      </c>
      <c r="L37" s="47" t="s">
        <v>162</v>
      </c>
      <c r="M37" s="47" t="s">
        <v>163</v>
      </c>
      <c r="N37" s="41" t="e">
        <f t="shared" si="0"/>
        <v>#REF!</v>
      </c>
      <c r="O37" s="41" t="e">
        <f t="shared" si="1"/>
        <v>#REF!</v>
      </c>
      <c r="P37" s="41" t="e">
        <f t="shared" si="2"/>
        <v>#REF!</v>
      </c>
      <c r="Q37" s="41" t="e">
        <f t="shared" si="3"/>
        <v>#REF!</v>
      </c>
      <c r="R37" s="48" t="e">
        <f t="shared" si="4"/>
        <v>#REF!</v>
      </c>
    </row>
    <row r="38" spans="1:18" s="95" customFormat="1" ht="23.1" customHeight="1">
      <c r="A38" s="89">
        <v>23</v>
      </c>
      <c r="B38" s="90" t="s">
        <v>56</v>
      </c>
      <c r="C38" s="89"/>
      <c r="D38" s="46">
        <v>200000</v>
      </c>
      <c r="E38" s="89"/>
      <c r="F38" s="92" t="e">
        <f>#REF!*L38*1490000</f>
        <v>#REF!</v>
      </c>
      <c r="G38" s="92" t="e">
        <f>#REF!*1490000*M38</f>
        <v>#REF!</v>
      </c>
      <c r="H38" s="92" t="e">
        <f>#REF!*1490000*L38</f>
        <v>#REF!</v>
      </c>
      <c r="I38" s="92" t="e">
        <f>#REF!*1490000*M38</f>
        <v>#REF!</v>
      </c>
      <c r="J38" s="92" t="e">
        <f>#REF!*1490000*L38</f>
        <v>#REF!</v>
      </c>
      <c r="K38" s="92" t="e">
        <f>#REF!*1490000*M38</f>
        <v>#REF!</v>
      </c>
      <c r="L38" s="93" t="s">
        <v>162</v>
      </c>
      <c r="M38" s="93" t="s">
        <v>163</v>
      </c>
      <c r="N38" s="92" t="e">
        <f t="shared" si="0"/>
        <v>#REF!</v>
      </c>
      <c r="O38" s="92" t="e">
        <f t="shared" si="1"/>
        <v>#REF!</v>
      </c>
      <c r="P38" s="92" t="e">
        <f t="shared" si="2"/>
        <v>#REF!</v>
      </c>
      <c r="Q38" s="92" t="e">
        <f t="shared" si="3"/>
        <v>#REF!</v>
      </c>
      <c r="R38" s="94" t="e">
        <f t="shared" si="4"/>
        <v>#REF!</v>
      </c>
    </row>
    <row r="39" spans="1:18" s="30" customFormat="1" ht="23.1" customHeight="1">
      <c r="A39" s="43">
        <v>24</v>
      </c>
      <c r="B39" s="12" t="s">
        <v>57</v>
      </c>
      <c r="C39" s="43"/>
      <c r="D39" s="46">
        <v>200000</v>
      </c>
      <c r="E39" s="43"/>
      <c r="F39" s="41" t="e">
        <f>#REF!*L39*1490000</f>
        <v>#REF!</v>
      </c>
      <c r="G39" s="41" t="e">
        <f>#REF!*1490000*M39</f>
        <v>#REF!</v>
      </c>
      <c r="H39" s="41" t="e">
        <f>#REF!*1490000*L39</f>
        <v>#REF!</v>
      </c>
      <c r="I39" s="41" t="e">
        <f>#REF!*1490000*M39</f>
        <v>#REF!</v>
      </c>
      <c r="J39" s="41" t="e">
        <f>#REF!*1490000*L39</f>
        <v>#REF!</v>
      </c>
      <c r="K39" s="41" t="e">
        <f>#REF!*1490000*M39</f>
        <v>#REF!</v>
      </c>
      <c r="L39" s="47" t="s">
        <v>162</v>
      </c>
      <c r="M39" s="47" t="s">
        <v>163</v>
      </c>
      <c r="N39" s="41" t="e">
        <f t="shared" si="0"/>
        <v>#REF!</v>
      </c>
      <c r="O39" s="41" t="e">
        <f t="shared" si="1"/>
        <v>#REF!</v>
      </c>
      <c r="P39" s="41" t="e">
        <f t="shared" si="2"/>
        <v>#REF!</v>
      </c>
      <c r="Q39" s="41" t="e">
        <f t="shared" si="3"/>
        <v>#REF!</v>
      </c>
      <c r="R39" s="48" t="e">
        <f t="shared" si="4"/>
        <v>#REF!</v>
      </c>
    </row>
    <row r="40" spans="1:18" s="30" customFormat="1" ht="23.1" customHeight="1">
      <c r="A40" s="43">
        <v>25</v>
      </c>
      <c r="B40" s="12" t="s">
        <v>58</v>
      </c>
      <c r="C40" s="43"/>
      <c r="D40" s="46">
        <v>200000</v>
      </c>
      <c r="E40" s="43"/>
      <c r="F40" s="41" t="e">
        <f>#REF!*L40*1490000</f>
        <v>#REF!</v>
      </c>
      <c r="G40" s="41" t="e">
        <f>#REF!*1490000*M40</f>
        <v>#REF!</v>
      </c>
      <c r="H40" s="41" t="e">
        <f>#REF!*1490000*L40</f>
        <v>#REF!</v>
      </c>
      <c r="I40" s="41" t="e">
        <f>#REF!*1490000*M40</f>
        <v>#REF!</v>
      </c>
      <c r="J40" s="41" t="e">
        <f>#REF!*1490000*L40</f>
        <v>#REF!</v>
      </c>
      <c r="K40" s="41" t="e">
        <f>#REF!*1490000*M40</f>
        <v>#REF!</v>
      </c>
      <c r="L40" s="47" t="s">
        <v>162</v>
      </c>
      <c r="M40" s="47" t="s">
        <v>163</v>
      </c>
      <c r="N40" s="41" t="e">
        <f t="shared" si="0"/>
        <v>#REF!</v>
      </c>
      <c r="O40" s="41" t="e">
        <f t="shared" si="1"/>
        <v>#REF!</v>
      </c>
      <c r="P40" s="41" t="e">
        <f t="shared" si="2"/>
        <v>#REF!</v>
      </c>
      <c r="Q40" s="41" t="e">
        <f t="shared" si="3"/>
        <v>#REF!</v>
      </c>
      <c r="R40" s="48" t="e">
        <f t="shared" si="4"/>
        <v>#REF!</v>
      </c>
    </row>
    <row r="41" spans="1:18" s="30" customFormat="1" ht="23.1" customHeight="1">
      <c r="A41" s="43"/>
      <c r="B41" s="13" t="s">
        <v>59</v>
      </c>
      <c r="C41" s="43"/>
      <c r="D41" s="46"/>
      <c r="E41" s="43"/>
      <c r="F41" s="41" t="e">
        <f>#REF!*L41*1490000</f>
        <v>#REF!</v>
      </c>
      <c r="G41" s="41" t="e">
        <f>#REF!*1490000*M41</f>
        <v>#REF!</v>
      </c>
      <c r="H41" s="41" t="e">
        <f>#REF!*1490000*L41</f>
        <v>#REF!</v>
      </c>
      <c r="I41" s="41" t="e">
        <f>#REF!*1490000*M41</f>
        <v>#REF!</v>
      </c>
      <c r="J41" s="41" t="e">
        <f>#REF!*1490000*L41</f>
        <v>#REF!</v>
      </c>
      <c r="K41" s="41" t="e">
        <f>#REF!*1490000*M41</f>
        <v>#REF!</v>
      </c>
      <c r="L41" s="47" t="s">
        <v>162</v>
      </c>
      <c r="M41" s="47" t="s">
        <v>163</v>
      </c>
      <c r="N41" s="41" t="e">
        <f t="shared" si="0"/>
        <v>#REF!</v>
      </c>
      <c r="O41" s="41" t="e">
        <f t="shared" si="1"/>
        <v>#REF!</v>
      </c>
      <c r="P41" s="41" t="e">
        <f t="shared" si="2"/>
        <v>#REF!</v>
      </c>
      <c r="Q41" s="41" t="e">
        <f t="shared" si="3"/>
        <v>#REF!</v>
      </c>
      <c r="R41" s="48" t="e">
        <f t="shared" si="4"/>
        <v>#REF!</v>
      </c>
    </row>
    <row r="42" spans="1:18" s="79" customFormat="1" ht="23.1" customHeight="1">
      <c r="A42" s="43">
        <v>26</v>
      </c>
      <c r="B42" s="12" t="s">
        <v>60</v>
      </c>
      <c r="C42" s="43" t="s">
        <v>158</v>
      </c>
      <c r="D42" s="46">
        <v>200000</v>
      </c>
      <c r="E42" s="43"/>
      <c r="F42" s="41" t="e">
        <f>#REF!*L42*1490000</f>
        <v>#REF!</v>
      </c>
      <c r="G42" s="41" t="e">
        <f>#REF!*1490000*M42</f>
        <v>#REF!</v>
      </c>
      <c r="H42" s="41" t="e">
        <f>#REF!*1490000*L42</f>
        <v>#REF!</v>
      </c>
      <c r="I42" s="41" t="e">
        <f>#REF!*1490000*M42</f>
        <v>#REF!</v>
      </c>
      <c r="J42" s="41" t="e">
        <f>#REF!*1490000*L42</f>
        <v>#REF!</v>
      </c>
      <c r="K42" s="41" t="e">
        <f>#REF!*1490000*M42</f>
        <v>#REF!</v>
      </c>
      <c r="L42" s="47" t="s">
        <v>162</v>
      </c>
      <c r="M42" s="47" t="s">
        <v>163</v>
      </c>
      <c r="N42" s="41" t="e">
        <f t="shared" si="0"/>
        <v>#REF!</v>
      </c>
      <c r="O42" s="41" t="e">
        <f t="shared" si="1"/>
        <v>#REF!</v>
      </c>
      <c r="P42" s="41" t="e">
        <f t="shared" si="2"/>
        <v>#REF!</v>
      </c>
      <c r="Q42" s="41" t="e">
        <f t="shared" si="3"/>
        <v>#REF!</v>
      </c>
      <c r="R42" s="48" t="e">
        <f t="shared" si="4"/>
        <v>#REF!</v>
      </c>
    </row>
    <row r="43" spans="1:18" s="30" customFormat="1" ht="23.1" customHeight="1">
      <c r="A43" s="43">
        <v>27</v>
      </c>
      <c r="B43" s="12" t="s">
        <v>62</v>
      </c>
      <c r="C43" s="43"/>
      <c r="D43" s="46">
        <v>200000</v>
      </c>
      <c r="E43" s="43"/>
      <c r="F43" s="41" t="e">
        <f>#REF!*L43*1490000</f>
        <v>#REF!</v>
      </c>
      <c r="G43" s="41" t="e">
        <f>#REF!*1490000*M43</f>
        <v>#REF!</v>
      </c>
      <c r="H43" s="41" t="e">
        <f>#REF!*1490000*L43</f>
        <v>#REF!</v>
      </c>
      <c r="I43" s="41" t="e">
        <f>#REF!*1490000*M43</f>
        <v>#REF!</v>
      </c>
      <c r="J43" s="41" t="e">
        <f>#REF!*1490000*L43</f>
        <v>#REF!</v>
      </c>
      <c r="K43" s="41" t="e">
        <f>#REF!*1490000*M43</f>
        <v>#REF!</v>
      </c>
      <c r="L43" s="47" t="s">
        <v>162</v>
      </c>
      <c r="M43" s="47" t="s">
        <v>163</v>
      </c>
      <c r="N43" s="41" t="e">
        <f t="shared" si="0"/>
        <v>#REF!</v>
      </c>
      <c r="O43" s="41" t="e">
        <f t="shared" si="1"/>
        <v>#REF!</v>
      </c>
      <c r="P43" s="41" t="e">
        <f t="shared" si="2"/>
        <v>#REF!</v>
      </c>
      <c r="Q43" s="41" t="e">
        <f t="shared" si="3"/>
        <v>#REF!</v>
      </c>
      <c r="R43" s="48" t="e">
        <f t="shared" si="4"/>
        <v>#REF!</v>
      </c>
    </row>
    <row r="44" spans="1:18" s="30" customFormat="1" ht="23.1" customHeight="1">
      <c r="A44" s="43">
        <v>28</v>
      </c>
      <c r="B44" s="12" t="s">
        <v>63</v>
      </c>
      <c r="C44" s="43"/>
      <c r="D44" s="46">
        <v>200000</v>
      </c>
      <c r="E44" s="43"/>
      <c r="F44" s="41" t="e">
        <f>#REF!*L44*1490000</f>
        <v>#REF!</v>
      </c>
      <c r="G44" s="41" t="e">
        <f>#REF!*1490000*M44</f>
        <v>#REF!</v>
      </c>
      <c r="H44" s="41" t="e">
        <f>#REF!*1490000*L44</f>
        <v>#REF!</v>
      </c>
      <c r="I44" s="41" t="e">
        <f>#REF!*1490000*M44</f>
        <v>#REF!</v>
      </c>
      <c r="J44" s="41" t="e">
        <f>#REF!*1490000*L44</f>
        <v>#REF!</v>
      </c>
      <c r="K44" s="41" t="e">
        <f>#REF!*1490000*M44</f>
        <v>#REF!</v>
      </c>
      <c r="L44" s="47" t="s">
        <v>162</v>
      </c>
      <c r="M44" s="47" t="s">
        <v>163</v>
      </c>
      <c r="N44" s="41" t="e">
        <f t="shared" si="0"/>
        <v>#REF!</v>
      </c>
      <c r="O44" s="41" t="e">
        <f t="shared" si="1"/>
        <v>#REF!</v>
      </c>
      <c r="P44" s="41" t="e">
        <f t="shared" si="2"/>
        <v>#REF!</v>
      </c>
      <c r="Q44" s="41" t="e">
        <f t="shared" si="3"/>
        <v>#REF!</v>
      </c>
      <c r="R44" s="48" t="e">
        <f t="shared" si="4"/>
        <v>#REF!</v>
      </c>
    </row>
    <row r="45" spans="1:18" s="30" customFormat="1" ht="23.1" customHeight="1">
      <c r="A45" s="43"/>
      <c r="B45" s="13" t="s">
        <v>65</v>
      </c>
      <c r="C45" s="43"/>
      <c r="D45" s="46"/>
      <c r="E45" s="43"/>
      <c r="F45" s="41" t="e">
        <f>#REF!*L45*1490000</f>
        <v>#REF!</v>
      </c>
      <c r="G45" s="41" t="e">
        <f>#REF!*1490000*M45</f>
        <v>#REF!</v>
      </c>
      <c r="H45" s="41" t="e">
        <f>#REF!*1490000*L45</f>
        <v>#REF!</v>
      </c>
      <c r="I45" s="41" t="e">
        <f>#REF!*1490000*M45</f>
        <v>#REF!</v>
      </c>
      <c r="J45" s="41" t="e">
        <f>#REF!*1490000*L45</f>
        <v>#REF!</v>
      </c>
      <c r="K45" s="41" t="e">
        <f>#REF!*1490000*M45</f>
        <v>#REF!</v>
      </c>
      <c r="L45" s="47" t="s">
        <v>162</v>
      </c>
      <c r="M45" s="47" t="s">
        <v>163</v>
      </c>
      <c r="N45" s="41" t="e">
        <f t="shared" si="0"/>
        <v>#REF!</v>
      </c>
      <c r="O45" s="41" t="e">
        <f t="shared" si="1"/>
        <v>#REF!</v>
      </c>
      <c r="P45" s="41" t="e">
        <f t="shared" si="2"/>
        <v>#REF!</v>
      </c>
      <c r="Q45" s="41" t="e">
        <f t="shared" si="3"/>
        <v>#REF!</v>
      </c>
      <c r="R45" s="48" t="e">
        <f t="shared" si="4"/>
        <v>#REF!</v>
      </c>
    </row>
    <row r="46" spans="1:18" s="30" customFormat="1" ht="23.1" customHeight="1">
      <c r="A46" s="43">
        <v>29</v>
      </c>
      <c r="B46" s="12" t="s">
        <v>66</v>
      </c>
      <c r="C46" s="43" t="s">
        <v>158</v>
      </c>
      <c r="D46" s="46">
        <v>200000</v>
      </c>
      <c r="E46" s="43"/>
      <c r="F46" s="41" t="e">
        <f>#REF!*L46*1490000</f>
        <v>#REF!</v>
      </c>
      <c r="G46" s="41" t="e">
        <f>#REF!*1490000*M46</f>
        <v>#REF!</v>
      </c>
      <c r="H46" s="41" t="e">
        <f>#REF!*1490000*L46</f>
        <v>#REF!</v>
      </c>
      <c r="I46" s="41" t="e">
        <f>#REF!*1490000*M46</f>
        <v>#REF!</v>
      </c>
      <c r="J46" s="41" t="e">
        <f>#REF!*1490000*L46</f>
        <v>#REF!</v>
      </c>
      <c r="K46" s="41" t="e">
        <f>#REF!*1490000*M46</f>
        <v>#REF!</v>
      </c>
      <c r="L46" s="47" t="s">
        <v>162</v>
      </c>
      <c r="M46" s="47" t="s">
        <v>163</v>
      </c>
      <c r="N46" s="41" t="e">
        <f t="shared" si="0"/>
        <v>#REF!</v>
      </c>
      <c r="O46" s="41" t="e">
        <f t="shared" si="1"/>
        <v>#REF!</v>
      </c>
      <c r="P46" s="41" t="e">
        <f t="shared" si="2"/>
        <v>#REF!</v>
      </c>
      <c r="Q46" s="41" t="e">
        <f t="shared" si="3"/>
        <v>#REF!</v>
      </c>
      <c r="R46" s="48" t="e">
        <f t="shared" si="4"/>
        <v>#REF!</v>
      </c>
    </row>
    <row r="47" spans="1:18" s="30" customFormat="1" ht="23.1" customHeight="1">
      <c r="A47" s="43">
        <v>30</v>
      </c>
      <c r="B47" s="12" t="s">
        <v>67</v>
      </c>
      <c r="C47" s="1"/>
      <c r="D47" s="46">
        <v>200000</v>
      </c>
      <c r="E47" s="9"/>
      <c r="F47" s="41" t="e">
        <f>#REF!*L47*1490000</f>
        <v>#REF!</v>
      </c>
      <c r="G47" s="41" t="e">
        <f>#REF!*1490000*M47</f>
        <v>#REF!</v>
      </c>
      <c r="H47" s="41" t="e">
        <f>#REF!*1490000*L47</f>
        <v>#REF!</v>
      </c>
      <c r="I47" s="41" t="e">
        <f>#REF!*1490000*M47</f>
        <v>#REF!</v>
      </c>
      <c r="J47" s="41" t="e">
        <f>#REF!*1490000*L47</f>
        <v>#REF!</v>
      </c>
      <c r="K47" s="41" t="e">
        <f>#REF!*1490000*M47</f>
        <v>#REF!</v>
      </c>
      <c r="L47" s="47" t="s">
        <v>162</v>
      </c>
      <c r="M47" s="47" t="s">
        <v>163</v>
      </c>
      <c r="N47" s="41" t="e">
        <f t="shared" si="0"/>
        <v>#REF!</v>
      </c>
      <c r="O47" s="41" t="e">
        <f t="shared" si="1"/>
        <v>#REF!</v>
      </c>
      <c r="P47" s="41" t="e">
        <f t="shared" si="2"/>
        <v>#REF!</v>
      </c>
      <c r="Q47" s="41" t="e">
        <f t="shared" si="3"/>
        <v>#REF!</v>
      </c>
      <c r="R47" s="48" t="e">
        <f t="shared" si="4"/>
        <v>#REF!</v>
      </c>
    </row>
    <row r="48" spans="1:18" s="30" customFormat="1" ht="23.1" customHeight="1">
      <c r="A48" s="43">
        <v>31</v>
      </c>
      <c r="B48" s="12" t="s">
        <v>68</v>
      </c>
      <c r="C48" s="1"/>
      <c r="D48" s="46">
        <v>200000</v>
      </c>
      <c r="E48" s="9"/>
      <c r="F48" s="41" t="e">
        <f>#REF!*L48*1490000</f>
        <v>#REF!</v>
      </c>
      <c r="G48" s="41" t="e">
        <f>#REF!*1490000*M48</f>
        <v>#REF!</v>
      </c>
      <c r="H48" s="41" t="e">
        <f>#REF!*1490000*L48</f>
        <v>#REF!</v>
      </c>
      <c r="I48" s="41" t="e">
        <f>#REF!*1490000*M48</f>
        <v>#REF!</v>
      </c>
      <c r="J48" s="41" t="e">
        <f>#REF!*1490000*L48</f>
        <v>#REF!</v>
      </c>
      <c r="K48" s="41" t="e">
        <f>#REF!*1490000*M48</f>
        <v>#REF!</v>
      </c>
      <c r="L48" s="47" t="s">
        <v>162</v>
      </c>
      <c r="M48" s="47" t="s">
        <v>163</v>
      </c>
      <c r="N48" s="41" t="e">
        <f t="shared" si="0"/>
        <v>#REF!</v>
      </c>
      <c r="O48" s="41" t="e">
        <f t="shared" si="1"/>
        <v>#REF!</v>
      </c>
      <c r="P48" s="41" t="e">
        <f t="shared" si="2"/>
        <v>#REF!</v>
      </c>
      <c r="Q48" s="41" t="e">
        <f t="shared" si="3"/>
        <v>#REF!</v>
      </c>
      <c r="R48" s="48" t="e">
        <f t="shared" si="4"/>
        <v>#REF!</v>
      </c>
    </row>
    <row r="49" spans="1:18" s="30" customFormat="1" ht="23.1" customHeight="1">
      <c r="A49" s="43"/>
      <c r="B49" s="13" t="s">
        <v>172</v>
      </c>
      <c r="C49" s="1"/>
      <c r="D49" s="46"/>
      <c r="E49" s="9"/>
      <c r="F49" s="41" t="e">
        <f>#REF!*L49*1490000</f>
        <v>#REF!</v>
      </c>
      <c r="G49" s="41" t="e">
        <f>#REF!*1490000*M49</f>
        <v>#REF!</v>
      </c>
      <c r="H49" s="41" t="e">
        <f>#REF!*1490000*L49</f>
        <v>#REF!</v>
      </c>
      <c r="I49" s="41" t="e">
        <f>#REF!*1490000*M49</f>
        <v>#REF!</v>
      </c>
      <c r="J49" s="41" t="e">
        <f>#REF!*1490000*L49</f>
        <v>#REF!</v>
      </c>
      <c r="K49" s="41" t="e">
        <f>#REF!*1490000*M49</f>
        <v>#REF!</v>
      </c>
      <c r="L49" s="47" t="s">
        <v>162</v>
      </c>
      <c r="M49" s="47" t="s">
        <v>163</v>
      </c>
      <c r="N49" s="41" t="e">
        <f t="shared" si="0"/>
        <v>#REF!</v>
      </c>
      <c r="O49" s="41" t="e">
        <f t="shared" si="1"/>
        <v>#REF!</v>
      </c>
      <c r="P49" s="41" t="e">
        <f t="shared" si="2"/>
        <v>#REF!</v>
      </c>
      <c r="Q49" s="41" t="e">
        <f t="shared" si="3"/>
        <v>#REF!</v>
      </c>
      <c r="R49" s="48" t="e">
        <f t="shared" si="4"/>
        <v>#REF!</v>
      </c>
    </row>
    <row r="50" spans="1:18" s="30" customFormat="1" ht="23.1" customHeight="1">
      <c r="A50" s="43">
        <v>32</v>
      </c>
      <c r="B50" s="12" t="s">
        <v>80</v>
      </c>
      <c r="C50" s="43" t="s">
        <v>158</v>
      </c>
      <c r="D50" s="46">
        <v>200000</v>
      </c>
      <c r="E50" s="9"/>
      <c r="F50" s="41" t="e">
        <f>#REF!*L50*1490000</f>
        <v>#REF!</v>
      </c>
      <c r="G50" s="41" t="e">
        <f>#REF!*1490000*M50</f>
        <v>#REF!</v>
      </c>
      <c r="H50" s="41" t="e">
        <f>#REF!*1490000*L50</f>
        <v>#REF!</v>
      </c>
      <c r="I50" s="41" t="e">
        <f>#REF!*1490000*M50</f>
        <v>#REF!</v>
      </c>
      <c r="J50" s="41" t="e">
        <f>#REF!*1490000*L50</f>
        <v>#REF!</v>
      </c>
      <c r="K50" s="41" t="e">
        <f>#REF!*1490000*M50</f>
        <v>#REF!</v>
      </c>
      <c r="L50" s="47" t="s">
        <v>162</v>
      </c>
      <c r="M50" s="47" t="s">
        <v>163</v>
      </c>
      <c r="N50" s="41" t="e">
        <f t="shared" si="0"/>
        <v>#REF!</v>
      </c>
      <c r="O50" s="41" t="e">
        <f>N50*17.5%</f>
        <v>#REF!</v>
      </c>
      <c r="P50" s="41" t="e">
        <f>N50*3%</f>
        <v>#REF!</v>
      </c>
      <c r="Q50" s="41" t="e">
        <f t="shared" si="3"/>
        <v>#REF!</v>
      </c>
      <c r="R50" s="48" t="e">
        <f>N50*1%</f>
        <v>#REF!</v>
      </c>
    </row>
    <row r="51" spans="1:18" s="30" customFormat="1" ht="23.1" customHeight="1">
      <c r="A51" s="43">
        <v>33</v>
      </c>
      <c r="B51" s="12" t="s">
        <v>72</v>
      </c>
      <c r="C51" s="43" t="s">
        <v>179</v>
      </c>
      <c r="D51" s="46">
        <v>200000</v>
      </c>
      <c r="E51" s="9"/>
      <c r="F51" s="41" t="e">
        <f>#REF!*L51*1490000</f>
        <v>#REF!</v>
      </c>
      <c r="G51" s="41" t="e">
        <f>#REF!*1490000*M51</f>
        <v>#REF!</v>
      </c>
      <c r="H51" s="41" t="e">
        <f>#REF!*1490000*L51</f>
        <v>#REF!</v>
      </c>
      <c r="I51" s="41" t="e">
        <f>#REF!*1490000*M51</f>
        <v>#REF!</v>
      </c>
      <c r="J51" s="41" t="e">
        <f>#REF!*1490000*L51</f>
        <v>#REF!</v>
      </c>
      <c r="K51" s="41" t="e">
        <f>#REF!*1490000*M51</f>
        <v>#REF!</v>
      </c>
      <c r="L51" s="47" t="s">
        <v>162</v>
      </c>
      <c r="M51" s="47" t="s">
        <v>163</v>
      </c>
      <c r="N51" s="41" t="e">
        <f t="shared" si="0"/>
        <v>#REF!</v>
      </c>
      <c r="O51" s="41" t="e">
        <f t="shared" si="1"/>
        <v>#REF!</v>
      </c>
      <c r="P51" s="41" t="e">
        <f t="shared" si="2"/>
        <v>#REF!</v>
      </c>
      <c r="Q51" s="41" t="e">
        <f t="shared" si="3"/>
        <v>#REF!</v>
      </c>
      <c r="R51" s="48" t="e">
        <f t="shared" si="4"/>
        <v>#REF!</v>
      </c>
    </row>
    <row r="52" spans="1:18" s="30" customFormat="1" ht="23.1" customHeight="1">
      <c r="A52" s="43">
        <v>34</v>
      </c>
      <c r="B52" s="12" t="s">
        <v>73</v>
      </c>
      <c r="C52" s="1"/>
      <c r="D52" s="46">
        <v>200000</v>
      </c>
      <c r="E52" s="9"/>
      <c r="F52" s="41" t="e">
        <f>#REF!*L52*1490000</f>
        <v>#REF!</v>
      </c>
      <c r="G52" s="41" t="e">
        <f>#REF!*1490000*M52</f>
        <v>#REF!</v>
      </c>
      <c r="H52" s="41" t="e">
        <f>#REF!*1490000*L52</f>
        <v>#REF!</v>
      </c>
      <c r="I52" s="41" t="e">
        <f>#REF!*1490000*M52</f>
        <v>#REF!</v>
      </c>
      <c r="J52" s="41" t="e">
        <f>#REF!*1490000*L52</f>
        <v>#REF!</v>
      </c>
      <c r="K52" s="41" t="e">
        <f>#REF!*1490000*M52</f>
        <v>#REF!</v>
      </c>
      <c r="L52" s="47" t="s">
        <v>162</v>
      </c>
      <c r="M52" s="47" t="s">
        <v>163</v>
      </c>
      <c r="N52" s="41" t="e">
        <f t="shared" si="0"/>
        <v>#REF!</v>
      </c>
      <c r="O52" s="41" t="e">
        <f t="shared" si="1"/>
        <v>#REF!</v>
      </c>
      <c r="P52" s="41" t="e">
        <f>N52*3%</f>
        <v>#REF!</v>
      </c>
      <c r="Q52" s="41" t="e">
        <f t="shared" si="3"/>
        <v>#REF!</v>
      </c>
      <c r="R52" s="48" t="e">
        <f>N52*1%</f>
        <v>#REF!</v>
      </c>
    </row>
    <row r="53" spans="1:18" s="30" customFormat="1" ht="23.1" customHeight="1">
      <c r="A53" s="43">
        <v>35</v>
      </c>
      <c r="B53" s="12" t="s">
        <v>74</v>
      </c>
      <c r="C53" s="1"/>
      <c r="D53" s="46">
        <v>200000</v>
      </c>
      <c r="E53" s="9"/>
      <c r="F53" s="41" t="e">
        <f>#REF!*L53*1490000</f>
        <v>#REF!</v>
      </c>
      <c r="G53" s="41" t="e">
        <f>#REF!*1490000*M53</f>
        <v>#REF!</v>
      </c>
      <c r="H53" s="41" t="e">
        <f>#REF!*1490000*L53</f>
        <v>#REF!</v>
      </c>
      <c r="I53" s="41" t="e">
        <f>#REF!*1490000*M53</f>
        <v>#REF!</v>
      </c>
      <c r="J53" s="41" t="e">
        <f>#REF!*1490000*L53</f>
        <v>#REF!</v>
      </c>
      <c r="K53" s="41" t="e">
        <f>#REF!*1490000*M53</f>
        <v>#REF!</v>
      </c>
      <c r="L53" s="47" t="s">
        <v>162</v>
      </c>
      <c r="M53" s="47" t="s">
        <v>163</v>
      </c>
      <c r="N53" s="41" t="e">
        <f t="shared" si="0"/>
        <v>#REF!</v>
      </c>
      <c r="O53" s="41" t="e">
        <f t="shared" si="1"/>
        <v>#REF!</v>
      </c>
      <c r="P53" s="41" t="e">
        <f t="shared" ref="P53:P116" si="5">N53*3%</f>
        <v>#REF!</v>
      </c>
      <c r="Q53" s="41" t="e">
        <f t="shared" si="3"/>
        <v>#REF!</v>
      </c>
      <c r="R53" s="48" t="e">
        <f t="shared" ref="R53:R116" si="6">N53*1%</f>
        <v>#REF!</v>
      </c>
    </row>
    <row r="54" spans="1:18" s="30" customFormat="1" ht="23.1" customHeight="1">
      <c r="A54" s="43">
        <v>36</v>
      </c>
      <c r="B54" s="12" t="s">
        <v>75</v>
      </c>
      <c r="C54" s="1"/>
      <c r="D54" s="46">
        <v>200000</v>
      </c>
      <c r="E54" s="9"/>
      <c r="F54" s="41" t="e">
        <f>#REF!*L54*1490000</f>
        <v>#REF!</v>
      </c>
      <c r="G54" s="41" t="e">
        <f>#REF!*1490000*M54</f>
        <v>#REF!</v>
      </c>
      <c r="H54" s="41" t="e">
        <f>#REF!*1490000*L54</f>
        <v>#REF!</v>
      </c>
      <c r="I54" s="41" t="e">
        <f>#REF!*1490000*M54</f>
        <v>#REF!</v>
      </c>
      <c r="J54" s="41" t="e">
        <f>#REF!*1490000*L54</f>
        <v>#REF!</v>
      </c>
      <c r="K54" s="41" t="e">
        <f>#REF!*1490000*M54</f>
        <v>#REF!</v>
      </c>
      <c r="L54" s="47" t="s">
        <v>162</v>
      </c>
      <c r="M54" s="47" t="s">
        <v>163</v>
      </c>
      <c r="N54" s="41" t="e">
        <f t="shared" si="0"/>
        <v>#REF!</v>
      </c>
      <c r="O54" s="41" t="e">
        <f t="shared" si="1"/>
        <v>#REF!</v>
      </c>
      <c r="P54" s="41" t="e">
        <f t="shared" si="5"/>
        <v>#REF!</v>
      </c>
      <c r="Q54" s="41" t="e">
        <f t="shared" si="3"/>
        <v>#REF!</v>
      </c>
      <c r="R54" s="48" t="e">
        <f t="shared" si="6"/>
        <v>#REF!</v>
      </c>
    </row>
    <row r="55" spans="1:18" s="30" customFormat="1" ht="23.1" customHeight="1">
      <c r="A55" s="43">
        <v>37</v>
      </c>
      <c r="B55" s="12" t="s">
        <v>81</v>
      </c>
      <c r="C55" s="1"/>
      <c r="D55" s="46">
        <v>200000</v>
      </c>
      <c r="E55" s="9"/>
      <c r="F55" s="41" t="e">
        <f>#REF!*L55*1490000</f>
        <v>#REF!</v>
      </c>
      <c r="G55" s="41" t="e">
        <f>#REF!*1490000*M55</f>
        <v>#REF!</v>
      </c>
      <c r="H55" s="41" t="e">
        <f>#REF!*1490000*L55</f>
        <v>#REF!</v>
      </c>
      <c r="I55" s="41" t="e">
        <f>#REF!*1490000*M55</f>
        <v>#REF!</v>
      </c>
      <c r="J55" s="41" t="e">
        <f>#REF!*1490000*L55</f>
        <v>#REF!</v>
      </c>
      <c r="K55" s="41" t="e">
        <f>#REF!*1490000*M55</f>
        <v>#REF!</v>
      </c>
      <c r="L55" s="47" t="s">
        <v>162</v>
      </c>
      <c r="M55" s="47" t="s">
        <v>163</v>
      </c>
      <c r="N55" s="41" t="e">
        <f t="shared" si="0"/>
        <v>#REF!</v>
      </c>
      <c r="O55" s="41" t="e">
        <f>N55*17.5%</f>
        <v>#REF!</v>
      </c>
      <c r="P55" s="41" t="e">
        <f>N55*3%</f>
        <v>#REF!</v>
      </c>
      <c r="Q55" s="41" t="e">
        <f t="shared" si="3"/>
        <v>#REF!</v>
      </c>
      <c r="R55" s="48" t="e">
        <f>N55*1%</f>
        <v>#REF!</v>
      </c>
    </row>
    <row r="56" spans="1:18" s="30" customFormat="1" ht="23.1" customHeight="1">
      <c r="A56" s="43">
        <v>38</v>
      </c>
      <c r="B56" s="12" t="s">
        <v>82</v>
      </c>
      <c r="C56" s="1"/>
      <c r="D56" s="46">
        <v>200000</v>
      </c>
      <c r="E56" s="9"/>
      <c r="F56" s="41" t="e">
        <f>#REF!*L56*1490000</f>
        <v>#REF!</v>
      </c>
      <c r="G56" s="41" t="e">
        <f>#REF!*1490000*M56</f>
        <v>#REF!</v>
      </c>
      <c r="H56" s="41" t="e">
        <f>#REF!*1490000*L56</f>
        <v>#REF!</v>
      </c>
      <c r="I56" s="41" t="e">
        <f>#REF!*1490000*M56</f>
        <v>#REF!</v>
      </c>
      <c r="J56" s="41" t="e">
        <f>#REF!*1490000*L56</f>
        <v>#REF!</v>
      </c>
      <c r="K56" s="41" t="e">
        <f>#REF!*1490000*M56</f>
        <v>#REF!</v>
      </c>
      <c r="L56" s="47" t="s">
        <v>162</v>
      </c>
      <c r="M56" s="47" t="s">
        <v>163</v>
      </c>
      <c r="N56" s="41" t="e">
        <f t="shared" si="0"/>
        <v>#REF!</v>
      </c>
      <c r="O56" s="41" t="e">
        <f>N56*17.5%</f>
        <v>#REF!</v>
      </c>
      <c r="P56" s="41" t="e">
        <f>N56*3%</f>
        <v>#REF!</v>
      </c>
      <c r="Q56" s="41" t="e">
        <f t="shared" si="3"/>
        <v>#REF!</v>
      </c>
      <c r="R56" s="48" t="e">
        <f>N56*1%</f>
        <v>#REF!</v>
      </c>
    </row>
    <row r="57" spans="1:18" s="95" customFormat="1" ht="23.1" customHeight="1">
      <c r="A57" s="89">
        <v>39</v>
      </c>
      <c r="B57" s="90" t="s">
        <v>83</v>
      </c>
      <c r="C57" s="96"/>
      <c r="D57" s="46">
        <v>200000</v>
      </c>
      <c r="E57" s="97"/>
      <c r="F57" s="92" t="e">
        <f>#REF!*L57*1490000</f>
        <v>#REF!</v>
      </c>
      <c r="G57" s="92" t="e">
        <f>#REF!*1490000*M57</f>
        <v>#REF!</v>
      </c>
      <c r="H57" s="92" t="e">
        <f>#REF!*1490000*L57</f>
        <v>#REF!</v>
      </c>
      <c r="I57" s="92" t="e">
        <f>#REF!*1490000*M57</f>
        <v>#REF!</v>
      </c>
      <c r="J57" s="92" t="e">
        <f>#REF!*1490000*L57</f>
        <v>#REF!</v>
      </c>
      <c r="K57" s="92" t="e">
        <f>#REF!*1490000*M57</f>
        <v>#REF!</v>
      </c>
      <c r="L57" s="93" t="s">
        <v>162</v>
      </c>
      <c r="M57" s="93" t="s">
        <v>163</v>
      </c>
      <c r="N57" s="92" t="e">
        <f t="shared" si="0"/>
        <v>#REF!</v>
      </c>
      <c r="O57" s="92" t="e">
        <f>N57*17.5%</f>
        <v>#REF!</v>
      </c>
      <c r="P57" s="92" t="e">
        <f>N57*3%</f>
        <v>#REF!</v>
      </c>
      <c r="Q57" s="92" t="e">
        <f t="shared" si="3"/>
        <v>#REF!</v>
      </c>
      <c r="R57" s="94" t="e">
        <f>N57*1%</f>
        <v>#REF!</v>
      </c>
    </row>
    <row r="58" spans="1:18" s="30" customFormat="1" ht="23.1" customHeight="1">
      <c r="A58" s="43"/>
      <c r="B58" s="13" t="s">
        <v>76</v>
      </c>
      <c r="C58" s="1"/>
      <c r="D58" s="46"/>
      <c r="E58" s="9"/>
      <c r="F58" s="41" t="e">
        <f>#REF!*L58*1490000</f>
        <v>#REF!</v>
      </c>
      <c r="G58" s="41" t="e">
        <f>#REF!*1490000*M58</f>
        <v>#REF!</v>
      </c>
      <c r="H58" s="41" t="e">
        <f>#REF!*1490000*L58</f>
        <v>#REF!</v>
      </c>
      <c r="I58" s="41" t="e">
        <f>#REF!*1490000*M58</f>
        <v>#REF!</v>
      </c>
      <c r="J58" s="41" t="e">
        <f>#REF!*1490000*L58</f>
        <v>#REF!</v>
      </c>
      <c r="K58" s="41" t="e">
        <f>#REF!*1490000*M58</f>
        <v>#REF!</v>
      </c>
      <c r="L58" s="47" t="s">
        <v>162</v>
      </c>
      <c r="M58" s="47" t="s">
        <v>163</v>
      </c>
      <c r="N58" s="41" t="e">
        <f t="shared" si="0"/>
        <v>#REF!</v>
      </c>
      <c r="O58" s="41" t="e">
        <f t="shared" si="1"/>
        <v>#REF!</v>
      </c>
      <c r="P58" s="41" t="e">
        <f t="shared" si="5"/>
        <v>#REF!</v>
      </c>
      <c r="Q58" s="41" t="e">
        <f t="shared" si="3"/>
        <v>#REF!</v>
      </c>
      <c r="R58" s="48" t="e">
        <f t="shared" si="6"/>
        <v>#REF!</v>
      </c>
    </row>
    <row r="59" spans="1:18" s="30" customFormat="1" ht="23.1" customHeight="1">
      <c r="A59" s="43">
        <v>40</v>
      </c>
      <c r="B59" s="12" t="s">
        <v>77</v>
      </c>
      <c r="C59" s="43" t="s">
        <v>158</v>
      </c>
      <c r="D59" s="46">
        <v>200000</v>
      </c>
      <c r="E59" s="9"/>
      <c r="F59" s="41" t="e">
        <f>#REF!*L59*1490000</f>
        <v>#REF!</v>
      </c>
      <c r="G59" s="41" t="e">
        <f>#REF!*1490000*M59</f>
        <v>#REF!</v>
      </c>
      <c r="H59" s="41" t="e">
        <f>#REF!*1490000*L59</f>
        <v>#REF!</v>
      </c>
      <c r="I59" s="41" t="e">
        <f>#REF!*1490000*M59</f>
        <v>#REF!</v>
      </c>
      <c r="J59" s="41" t="e">
        <f>#REF!*1490000*L59</f>
        <v>#REF!</v>
      </c>
      <c r="K59" s="41" t="e">
        <f>#REF!*1490000*M59</f>
        <v>#REF!</v>
      </c>
      <c r="L59" s="47" t="s">
        <v>162</v>
      </c>
      <c r="M59" s="47" t="s">
        <v>163</v>
      </c>
      <c r="N59" s="41" t="e">
        <f t="shared" si="0"/>
        <v>#REF!</v>
      </c>
      <c r="O59" s="41" t="e">
        <f t="shared" si="1"/>
        <v>#REF!</v>
      </c>
      <c r="P59" s="41" t="e">
        <f t="shared" si="5"/>
        <v>#REF!</v>
      </c>
      <c r="Q59" s="41" t="e">
        <f t="shared" si="3"/>
        <v>#REF!</v>
      </c>
      <c r="R59" s="48" t="e">
        <f t="shared" si="6"/>
        <v>#REF!</v>
      </c>
    </row>
    <row r="60" spans="1:18" s="30" customFormat="1" ht="23.1" customHeight="1">
      <c r="A60" s="43">
        <v>41</v>
      </c>
      <c r="B60" s="12" t="s">
        <v>78</v>
      </c>
      <c r="C60" s="1"/>
      <c r="D60" s="46">
        <v>200000</v>
      </c>
      <c r="E60" s="9"/>
      <c r="F60" s="41" t="e">
        <f>#REF!*L60*1490000</f>
        <v>#REF!</v>
      </c>
      <c r="G60" s="41" t="e">
        <f>#REF!*1490000*M60</f>
        <v>#REF!</v>
      </c>
      <c r="H60" s="41" t="e">
        <f>#REF!*1490000*L60</f>
        <v>#REF!</v>
      </c>
      <c r="I60" s="41" t="e">
        <f>#REF!*1490000*M60</f>
        <v>#REF!</v>
      </c>
      <c r="J60" s="41" t="e">
        <f>#REF!*1490000*L60</f>
        <v>#REF!</v>
      </c>
      <c r="K60" s="41" t="e">
        <f>#REF!*1490000*M60</f>
        <v>#REF!</v>
      </c>
      <c r="L60" s="47" t="s">
        <v>162</v>
      </c>
      <c r="M60" s="47" t="s">
        <v>163</v>
      </c>
      <c r="N60" s="41" t="e">
        <f t="shared" si="0"/>
        <v>#REF!</v>
      </c>
      <c r="O60" s="41" t="e">
        <f t="shared" si="1"/>
        <v>#REF!</v>
      </c>
      <c r="P60" s="41" t="e">
        <f t="shared" si="5"/>
        <v>#REF!</v>
      </c>
      <c r="Q60" s="41" t="e">
        <f t="shared" si="3"/>
        <v>#REF!</v>
      </c>
      <c r="R60" s="48" t="e">
        <f t="shared" si="6"/>
        <v>#REF!</v>
      </c>
    </row>
    <row r="61" spans="1:18" s="95" customFormat="1" ht="23.1" customHeight="1">
      <c r="A61" s="89">
        <v>42</v>
      </c>
      <c r="B61" s="90" t="s">
        <v>79</v>
      </c>
      <c r="C61" s="96"/>
      <c r="D61" s="46">
        <v>200000</v>
      </c>
      <c r="E61" s="97"/>
      <c r="F61" s="92" t="e">
        <f>#REF!*L61*1490000</f>
        <v>#REF!</v>
      </c>
      <c r="G61" s="92" t="e">
        <f>#REF!*1490000*M61</f>
        <v>#REF!</v>
      </c>
      <c r="H61" s="92" t="e">
        <f>#REF!*1490000*L61</f>
        <v>#REF!</v>
      </c>
      <c r="I61" s="92" t="e">
        <f>#REF!*1490000*M61</f>
        <v>#REF!</v>
      </c>
      <c r="J61" s="92" t="e">
        <f>#REF!*1490000*L61</f>
        <v>#REF!</v>
      </c>
      <c r="K61" s="92" t="e">
        <f>#REF!*1490000*M61</f>
        <v>#REF!</v>
      </c>
      <c r="L61" s="93" t="s">
        <v>162</v>
      </c>
      <c r="M61" s="93" t="s">
        <v>163</v>
      </c>
      <c r="N61" s="92" t="e">
        <f t="shared" si="0"/>
        <v>#REF!</v>
      </c>
      <c r="O61" s="92" t="e">
        <f t="shared" si="1"/>
        <v>#REF!</v>
      </c>
      <c r="P61" s="92" t="e">
        <f t="shared" si="5"/>
        <v>#REF!</v>
      </c>
      <c r="Q61" s="92" t="e">
        <f t="shared" si="3"/>
        <v>#REF!</v>
      </c>
      <c r="R61" s="94" t="e">
        <f t="shared" si="6"/>
        <v>#REF!</v>
      </c>
    </row>
    <row r="62" spans="1:18" s="30" customFormat="1" ht="23.1" customHeight="1">
      <c r="A62" s="43"/>
      <c r="B62" s="13" t="s">
        <v>84</v>
      </c>
      <c r="C62" s="1"/>
      <c r="D62" s="46"/>
      <c r="E62" s="9"/>
      <c r="F62" s="41" t="e">
        <f>#REF!*L62*1490000</f>
        <v>#REF!</v>
      </c>
      <c r="G62" s="41" t="e">
        <f>#REF!*1490000*M62</f>
        <v>#REF!</v>
      </c>
      <c r="H62" s="41" t="e">
        <f>#REF!*1490000*L62</f>
        <v>#REF!</v>
      </c>
      <c r="I62" s="41" t="e">
        <f>#REF!*1490000*M62</f>
        <v>#REF!</v>
      </c>
      <c r="J62" s="41" t="e">
        <f>#REF!*1490000*L62</f>
        <v>#REF!</v>
      </c>
      <c r="K62" s="41" t="e">
        <f>#REF!*1490000*M62</f>
        <v>#REF!</v>
      </c>
      <c r="L62" s="47" t="s">
        <v>162</v>
      </c>
      <c r="M62" s="47" t="s">
        <v>163</v>
      </c>
      <c r="N62" s="41" t="e">
        <f t="shared" si="0"/>
        <v>#REF!</v>
      </c>
      <c r="O62" s="41" t="e">
        <f t="shared" si="1"/>
        <v>#REF!</v>
      </c>
      <c r="P62" s="41" t="e">
        <f t="shared" si="5"/>
        <v>#REF!</v>
      </c>
      <c r="Q62" s="41" t="e">
        <f t="shared" si="3"/>
        <v>#REF!</v>
      </c>
      <c r="R62" s="48" t="e">
        <f t="shared" si="6"/>
        <v>#REF!</v>
      </c>
    </row>
    <row r="63" spans="1:18" s="30" customFormat="1" ht="23.1" customHeight="1">
      <c r="A63" s="43">
        <v>43</v>
      </c>
      <c r="B63" s="12" t="s">
        <v>85</v>
      </c>
      <c r="C63" s="43" t="s">
        <v>158</v>
      </c>
      <c r="D63" s="46">
        <v>200000</v>
      </c>
      <c r="E63" s="9"/>
      <c r="F63" s="41" t="e">
        <f>#REF!*L63*1490000</f>
        <v>#REF!</v>
      </c>
      <c r="G63" s="41" t="e">
        <f>#REF!*1490000*M63</f>
        <v>#REF!</v>
      </c>
      <c r="H63" s="41" t="e">
        <f>#REF!*1490000*L63</f>
        <v>#REF!</v>
      </c>
      <c r="I63" s="41" t="e">
        <f>#REF!*1490000*M63</f>
        <v>#REF!</v>
      </c>
      <c r="J63" s="41" t="e">
        <f>#REF!*1490000*L63</f>
        <v>#REF!</v>
      </c>
      <c r="K63" s="41" t="e">
        <f>#REF!*1490000*M63</f>
        <v>#REF!</v>
      </c>
      <c r="L63" s="47" t="s">
        <v>162</v>
      </c>
      <c r="M63" s="47" t="s">
        <v>163</v>
      </c>
      <c r="N63" s="41" t="e">
        <f t="shared" si="0"/>
        <v>#REF!</v>
      </c>
      <c r="O63" s="41" t="e">
        <f t="shared" si="1"/>
        <v>#REF!</v>
      </c>
      <c r="P63" s="41" t="e">
        <f t="shared" si="5"/>
        <v>#REF!</v>
      </c>
      <c r="Q63" s="41" t="e">
        <f t="shared" si="3"/>
        <v>#REF!</v>
      </c>
      <c r="R63" s="48" t="e">
        <f t="shared" si="6"/>
        <v>#REF!</v>
      </c>
    </row>
    <row r="64" spans="1:18" s="30" customFormat="1" ht="23.1" customHeight="1">
      <c r="A64" s="43">
        <v>44</v>
      </c>
      <c r="B64" s="12" t="s">
        <v>87</v>
      </c>
      <c r="C64" s="1"/>
      <c r="D64" s="46">
        <v>200000</v>
      </c>
      <c r="E64" s="9"/>
      <c r="F64" s="41" t="e">
        <f>#REF!*L64*1490000</f>
        <v>#REF!</v>
      </c>
      <c r="G64" s="41" t="e">
        <f>#REF!*1490000*M64</f>
        <v>#REF!</v>
      </c>
      <c r="H64" s="41" t="e">
        <f>#REF!*1490000*L64</f>
        <v>#REF!</v>
      </c>
      <c r="I64" s="41" t="e">
        <f>#REF!*1490000*M64</f>
        <v>#REF!</v>
      </c>
      <c r="J64" s="41" t="e">
        <f>#REF!*1490000*L64</f>
        <v>#REF!</v>
      </c>
      <c r="K64" s="41" t="e">
        <f>#REF!*1490000*M64</f>
        <v>#REF!</v>
      </c>
      <c r="L64" s="47" t="s">
        <v>162</v>
      </c>
      <c r="M64" s="47" t="s">
        <v>163</v>
      </c>
      <c r="N64" s="41" t="e">
        <f t="shared" si="0"/>
        <v>#REF!</v>
      </c>
      <c r="O64" s="41" t="e">
        <f t="shared" si="1"/>
        <v>#REF!</v>
      </c>
      <c r="P64" s="41" t="e">
        <f t="shared" si="5"/>
        <v>#REF!</v>
      </c>
      <c r="Q64" s="41" t="e">
        <f t="shared" si="3"/>
        <v>#REF!</v>
      </c>
      <c r="R64" s="48" t="e">
        <f t="shared" si="6"/>
        <v>#REF!</v>
      </c>
    </row>
    <row r="65" spans="1:18" s="30" customFormat="1" ht="23.1" customHeight="1">
      <c r="A65" s="43">
        <v>45</v>
      </c>
      <c r="B65" s="12" t="s">
        <v>88</v>
      </c>
      <c r="C65" s="1"/>
      <c r="D65" s="46">
        <v>200000</v>
      </c>
      <c r="E65" s="9"/>
      <c r="F65" s="41" t="e">
        <f>#REF!*L65*1490000</f>
        <v>#REF!</v>
      </c>
      <c r="G65" s="41" t="e">
        <f>#REF!*1490000*M65</f>
        <v>#REF!</v>
      </c>
      <c r="H65" s="41" t="e">
        <f>#REF!*1490000*L65</f>
        <v>#REF!</v>
      </c>
      <c r="I65" s="41" t="e">
        <f>#REF!*1490000*M65</f>
        <v>#REF!</v>
      </c>
      <c r="J65" s="41" t="e">
        <f>#REF!*1490000*L65</f>
        <v>#REF!</v>
      </c>
      <c r="K65" s="41" t="e">
        <f>#REF!*1490000*M65</f>
        <v>#REF!</v>
      </c>
      <c r="L65" s="47" t="s">
        <v>162</v>
      </c>
      <c r="M65" s="47" t="s">
        <v>163</v>
      </c>
      <c r="N65" s="41" t="e">
        <f t="shared" si="0"/>
        <v>#REF!</v>
      </c>
      <c r="O65" s="41" t="e">
        <f t="shared" si="1"/>
        <v>#REF!</v>
      </c>
      <c r="P65" s="41" t="e">
        <f t="shared" si="5"/>
        <v>#REF!</v>
      </c>
      <c r="Q65" s="41" t="e">
        <f t="shared" si="3"/>
        <v>#REF!</v>
      </c>
      <c r="R65" s="48" t="e">
        <f t="shared" si="6"/>
        <v>#REF!</v>
      </c>
    </row>
    <row r="66" spans="1:18" s="30" customFormat="1" ht="23.1" customHeight="1">
      <c r="A66" s="43"/>
      <c r="B66" s="13" t="s">
        <v>89</v>
      </c>
      <c r="C66" s="1"/>
      <c r="D66" s="46"/>
      <c r="E66" s="9"/>
      <c r="F66" s="41" t="e">
        <f>#REF!*L66*1490000</f>
        <v>#REF!</v>
      </c>
      <c r="G66" s="41" t="e">
        <f>#REF!*1490000*M66</f>
        <v>#REF!</v>
      </c>
      <c r="H66" s="41" t="e">
        <f>#REF!*1490000*L66</f>
        <v>#REF!</v>
      </c>
      <c r="I66" s="41" t="e">
        <f>#REF!*1490000*M66</f>
        <v>#REF!</v>
      </c>
      <c r="J66" s="41" t="e">
        <f>#REF!*1490000*L66</f>
        <v>#REF!</v>
      </c>
      <c r="K66" s="41" t="e">
        <f>#REF!*1490000*M66</f>
        <v>#REF!</v>
      </c>
      <c r="L66" s="47" t="s">
        <v>162</v>
      </c>
      <c r="M66" s="47" t="s">
        <v>163</v>
      </c>
      <c r="N66" s="41" t="e">
        <f t="shared" si="0"/>
        <v>#REF!</v>
      </c>
      <c r="O66" s="41" t="e">
        <f t="shared" si="1"/>
        <v>#REF!</v>
      </c>
      <c r="P66" s="41" t="e">
        <f t="shared" si="5"/>
        <v>#REF!</v>
      </c>
      <c r="Q66" s="41" t="e">
        <f t="shared" si="3"/>
        <v>#REF!</v>
      </c>
      <c r="R66" s="48" t="e">
        <f t="shared" si="6"/>
        <v>#REF!</v>
      </c>
    </row>
    <row r="67" spans="1:18" s="30" customFormat="1" ht="23.1" customHeight="1">
      <c r="A67" s="43">
        <v>46</v>
      </c>
      <c r="B67" s="12" t="s">
        <v>90</v>
      </c>
      <c r="C67" s="43" t="s">
        <v>158</v>
      </c>
      <c r="D67" s="46">
        <v>200000</v>
      </c>
      <c r="E67" s="9"/>
      <c r="F67" s="41" t="e">
        <f>#REF!*L67*1490000</f>
        <v>#REF!</v>
      </c>
      <c r="G67" s="41" t="e">
        <f>#REF!*1490000*M67</f>
        <v>#REF!</v>
      </c>
      <c r="H67" s="41" t="e">
        <f>#REF!*1490000*L67</f>
        <v>#REF!</v>
      </c>
      <c r="I67" s="41" t="e">
        <f>#REF!*1490000*M67</f>
        <v>#REF!</v>
      </c>
      <c r="J67" s="41" t="e">
        <f>#REF!*1490000*L67</f>
        <v>#REF!</v>
      </c>
      <c r="K67" s="41" t="e">
        <f>#REF!*1490000*M67</f>
        <v>#REF!</v>
      </c>
      <c r="L67" s="47" t="s">
        <v>162</v>
      </c>
      <c r="M67" s="47" t="s">
        <v>163</v>
      </c>
      <c r="N67" s="41" t="e">
        <f t="shared" si="0"/>
        <v>#REF!</v>
      </c>
      <c r="O67" s="41" t="e">
        <f t="shared" si="1"/>
        <v>#REF!</v>
      </c>
      <c r="P67" s="41" t="e">
        <f t="shared" si="5"/>
        <v>#REF!</v>
      </c>
      <c r="Q67" s="41" t="e">
        <f t="shared" si="3"/>
        <v>#REF!</v>
      </c>
      <c r="R67" s="48" t="e">
        <f t="shared" si="6"/>
        <v>#REF!</v>
      </c>
    </row>
    <row r="68" spans="1:18" s="79" customFormat="1" ht="23.1" customHeight="1">
      <c r="A68" s="43">
        <v>47</v>
      </c>
      <c r="B68" s="14" t="s">
        <v>92</v>
      </c>
      <c r="C68" s="1"/>
      <c r="D68" s="46">
        <v>200000</v>
      </c>
      <c r="E68" s="9"/>
      <c r="F68" s="41" t="e">
        <f>#REF!*L68*1490000</f>
        <v>#REF!</v>
      </c>
      <c r="G68" s="41" t="e">
        <f>#REF!*1490000*M68</f>
        <v>#REF!</v>
      </c>
      <c r="H68" s="41" t="e">
        <f>#REF!*1490000*L68</f>
        <v>#REF!</v>
      </c>
      <c r="I68" s="41" t="e">
        <f>#REF!*1490000*M68</f>
        <v>#REF!</v>
      </c>
      <c r="J68" s="41" t="e">
        <f>#REF!*1490000*L68</f>
        <v>#REF!</v>
      </c>
      <c r="K68" s="41" t="e">
        <f>#REF!*1490000*M68</f>
        <v>#REF!</v>
      </c>
      <c r="L68" s="47" t="s">
        <v>162</v>
      </c>
      <c r="M68" s="47" t="s">
        <v>163</v>
      </c>
      <c r="N68" s="41" t="e">
        <f t="shared" si="0"/>
        <v>#REF!</v>
      </c>
      <c r="O68" s="41" t="e">
        <f t="shared" si="1"/>
        <v>#REF!</v>
      </c>
      <c r="P68" s="41" t="e">
        <f t="shared" si="5"/>
        <v>#REF!</v>
      </c>
      <c r="Q68" s="41" t="e">
        <f t="shared" si="3"/>
        <v>#REF!</v>
      </c>
      <c r="R68" s="48" t="e">
        <f t="shared" si="6"/>
        <v>#REF!</v>
      </c>
    </row>
    <row r="69" spans="1:18" s="95" customFormat="1" ht="23.1" customHeight="1">
      <c r="A69" s="89">
        <v>48</v>
      </c>
      <c r="B69" s="90" t="s">
        <v>86</v>
      </c>
      <c r="C69" s="96"/>
      <c r="D69" s="46">
        <v>200000</v>
      </c>
      <c r="E69" s="97"/>
      <c r="F69" s="92" t="e">
        <f>#REF!*L69*1490000</f>
        <v>#REF!</v>
      </c>
      <c r="G69" s="92" t="e">
        <f>#REF!*1490000*M69</f>
        <v>#REF!</v>
      </c>
      <c r="H69" s="92" t="e">
        <f>#REF!*1490000*L69</f>
        <v>#REF!</v>
      </c>
      <c r="I69" s="92" t="e">
        <f>#REF!*1490000*M69</f>
        <v>#REF!</v>
      </c>
      <c r="J69" s="92" t="e">
        <f>#REF!*1490000*L69</f>
        <v>#REF!</v>
      </c>
      <c r="K69" s="92" t="e">
        <f>#REF!*1490000*M69</f>
        <v>#REF!</v>
      </c>
      <c r="L69" s="93" t="s">
        <v>162</v>
      </c>
      <c r="M69" s="93" t="s">
        <v>163</v>
      </c>
      <c r="N69" s="92" t="e">
        <f t="shared" si="0"/>
        <v>#REF!</v>
      </c>
      <c r="O69" s="92" t="e">
        <f t="shared" si="1"/>
        <v>#REF!</v>
      </c>
      <c r="P69" s="92" t="e">
        <f t="shared" si="5"/>
        <v>#REF!</v>
      </c>
      <c r="Q69" s="92" t="e">
        <f t="shared" si="3"/>
        <v>#REF!</v>
      </c>
      <c r="R69" s="94" t="e">
        <f t="shared" si="6"/>
        <v>#REF!</v>
      </c>
    </row>
    <row r="70" spans="1:18" s="30" customFormat="1" ht="23.1" customHeight="1">
      <c r="A70" s="43"/>
      <c r="B70" s="13" t="s">
        <v>94</v>
      </c>
      <c r="C70" s="1"/>
      <c r="D70" s="46"/>
      <c r="E70" s="9"/>
      <c r="F70" s="41" t="e">
        <f>#REF!*L70*1490000</f>
        <v>#REF!</v>
      </c>
      <c r="G70" s="41" t="e">
        <f>#REF!*1490000*M70</f>
        <v>#REF!</v>
      </c>
      <c r="H70" s="41" t="e">
        <f>#REF!*1490000*L70</f>
        <v>#REF!</v>
      </c>
      <c r="I70" s="41" t="e">
        <f>#REF!*1490000*M70</f>
        <v>#REF!</v>
      </c>
      <c r="J70" s="41" t="e">
        <f>#REF!*1490000*L70</f>
        <v>#REF!</v>
      </c>
      <c r="K70" s="41" t="e">
        <f>#REF!*1490000*M70</f>
        <v>#REF!</v>
      </c>
      <c r="L70" s="47" t="s">
        <v>162</v>
      </c>
      <c r="M70" s="47" t="s">
        <v>163</v>
      </c>
      <c r="N70" s="41" t="e">
        <f t="shared" si="0"/>
        <v>#REF!</v>
      </c>
      <c r="O70" s="41" t="e">
        <f t="shared" si="1"/>
        <v>#REF!</v>
      </c>
      <c r="P70" s="41" t="e">
        <f t="shared" si="5"/>
        <v>#REF!</v>
      </c>
      <c r="Q70" s="41" t="e">
        <f t="shared" si="3"/>
        <v>#REF!</v>
      </c>
      <c r="R70" s="48" t="e">
        <f t="shared" si="6"/>
        <v>#REF!</v>
      </c>
    </row>
    <row r="71" spans="1:18" s="30" customFormat="1" ht="23.1" customHeight="1">
      <c r="A71" s="43">
        <v>49</v>
      </c>
      <c r="B71" s="15" t="s">
        <v>95</v>
      </c>
      <c r="C71" s="1"/>
      <c r="D71" s="46">
        <v>200000</v>
      </c>
      <c r="E71" s="9"/>
      <c r="F71" s="41" t="e">
        <f>#REF!*L71*1490000</f>
        <v>#REF!</v>
      </c>
      <c r="G71" s="41" t="e">
        <f>#REF!*1490000*M71</f>
        <v>#REF!</v>
      </c>
      <c r="H71" s="41" t="e">
        <f>#REF!*1490000*L71</f>
        <v>#REF!</v>
      </c>
      <c r="I71" s="41" t="e">
        <f>#REF!*1490000*M71</f>
        <v>#REF!</v>
      </c>
      <c r="J71" s="41" t="e">
        <f>#REF!*1490000*L71</f>
        <v>#REF!</v>
      </c>
      <c r="K71" s="41" t="e">
        <f>#REF!*1490000*M71</f>
        <v>#REF!</v>
      </c>
      <c r="L71" s="47" t="s">
        <v>162</v>
      </c>
      <c r="M71" s="47" t="s">
        <v>163</v>
      </c>
      <c r="N71" s="41" t="e">
        <f t="shared" si="0"/>
        <v>#REF!</v>
      </c>
      <c r="O71" s="41" t="e">
        <f t="shared" si="1"/>
        <v>#REF!</v>
      </c>
      <c r="P71" s="41" t="e">
        <f t="shared" si="5"/>
        <v>#REF!</v>
      </c>
      <c r="Q71" s="41" t="e">
        <f t="shared" si="3"/>
        <v>#REF!</v>
      </c>
      <c r="R71" s="48" t="e">
        <f t="shared" si="6"/>
        <v>#REF!</v>
      </c>
    </row>
    <row r="72" spans="1:18" s="30" customFormat="1" ht="23.1" customHeight="1">
      <c r="A72" s="43">
        <v>50</v>
      </c>
      <c r="B72" s="15" t="s">
        <v>96</v>
      </c>
      <c r="C72" s="1"/>
      <c r="D72" s="46">
        <v>200000</v>
      </c>
      <c r="E72" s="9"/>
      <c r="F72" s="41" t="e">
        <f>#REF!*L72*1490000</f>
        <v>#REF!</v>
      </c>
      <c r="G72" s="41" t="e">
        <f>#REF!*1490000*M72</f>
        <v>#REF!</v>
      </c>
      <c r="H72" s="41" t="e">
        <f>#REF!*1490000*L72</f>
        <v>#REF!</v>
      </c>
      <c r="I72" s="41" t="e">
        <f>#REF!*1490000*M72</f>
        <v>#REF!</v>
      </c>
      <c r="J72" s="41" t="e">
        <f>#REF!*1490000*L72</f>
        <v>#REF!</v>
      </c>
      <c r="K72" s="41" t="e">
        <f>#REF!*1490000*M72</f>
        <v>#REF!</v>
      </c>
      <c r="L72" s="47" t="s">
        <v>162</v>
      </c>
      <c r="M72" s="47" t="s">
        <v>163</v>
      </c>
      <c r="N72" s="41" t="e">
        <f t="shared" si="0"/>
        <v>#REF!</v>
      </c>
      <c r="O72" s="41" t="e">
        <f t="shared" si="1"/>
        <v>#REF!</v>
      </c>
      <c r="P72" s="41" t="e">
        <f t="shared" si="5"/>
        <v>#REF!</v>
      </c>
      <c r="Q72" s="41" t="e">
        <f t="shared" si="3"/>
        <v>#REF!</v>
      </c>
      <c r="R72" s="48" t="e">
        <f t="shared" si="6"/>
        <v>#REF!</v>
      </c>
    </row>
    <row r="73" spans="1:18" s="30" customFormat="1" ht="23.1" customHeight="1">
      <c r="A73" s="43">
        <v>51</v>
      </c>
      <c r="B73" s="12" t="s">
        <v>97</v>
      </c>
      <c r="C73" s="43" t="s">
        <v>158</v>
      </c>
      <c r="D73" s="46">
        <v>200000</v>
      </c>
      <c r="E73" s="9"/>
      <c r="F73" s="41" t="e">
        <f>#REF!*L73*1490000</f>
        <v>#REF!</v>
      </c>
      <c r="G73" s="41" t="e">
        <f>#REF!*1490000*M73</f>
        <v>#REF!</v>
      </c>
      <c r="H73" s="41" t="e">
        <f>#REF!*1490000*L73</f>
        <v>#REF!</v>
      </c>
      <c r="I73" s="41" t="e">
        <f>#REF!*1490000*M73</f>
        <v>#REF!</v>
      </c>
      <c r="J73" s="41" t="e">
        <f>#REF!*1490000*L73</f>
        <v>#REF!</v>
      </c>
      <c r="K73" s="41" t="e">
        <f>#REF!*1490000*M73</f>
        <v>#REF!</v>
      </c>
      <c r="L73" s="47" t="s">
        <v>162</v>
      </c>
      <c r="M73" s="47" t="s">
        <v>163</v>
      </c>
      <c r="N73" s="41" t="e">
        <f t="shared" si="0"/>
        <v>#REF!</v>
      </c>
      <c r="O73" s="41" t="e">
        <f t="shared" si="1"/>
        <v>#REF!</v>
      </c>
      <c r="P73" s="41" t="e">
        <f t="shared" si="5"/>
        <v>#REF!</v>
      </c>
      <c r="Q73" s="41" t="e">
        <f t="shared" si="3"/>
        <v>#REF!</v>
      </c>
      <c r="R73" s="48" t="e">
        <f t="shared" si="6"/>
        <v>#REF!</v>
      </c>
    </row>
    <row r="74" spans="1:18" s="30" customFormat="1" ht="23.1" customHeight="1">
      <c r="A74" s="43">
        <v>52</v>
      </c>
      <c r="B74" s="12" t="s">
        <v>98</v>
      </c>
      <c r="C74" s="1"/>
      <c r="D74" s="46">
        <v>200000</v>
      </c>
      <c r="E74" s="9"/>
      <c r="F74" s="41" t="e">
        <f>#REF!*L74*1490000</f>
        <v>#REF!</v>
      </c>
      <c r="G74" s="41" t="e">
        <f>#REF!*1490000*M74</f>
        <v>#REF!</v>
      </c>
      <c r="H74" s="41" t="e">
        <f>#REF!*1490000*L74</f>
        <v>#REF!</v>
      </c>
      <c r="I74" s="41" t="e">
        <f>#REF!*1490000*M74</f>
        <v>#REF!</v>
      </c>
      <c r="J74" s="41" t="e">
        <f>#REF!*1490000*L74</f>
        <v>#REF!</v>
      </c>
      <c r="K74" s="41" t="e">
        <f>#REF!*1490000*M74</f>
        <v>#REF!</v>
      </c>
      <c r="L74" s="47" t="s">
        <v>162</v>
      </c>
      <c r="M74" s="47" t="s">
        <v>163</v>
      </c>
      <c r="N74" s="41" t="e">
        <f t="shared" si="0"/>
        <v>#REF!</v>
      </c>
      <c r="O74" s="41" t="e">
        <f t="shared" si="1"/>
        <v>#REF!</v>
      </c>
      <c r="P74" s="41" t="e">
        <f t="shared" si="5"/>
        <v>#REF!</v>
      </c>
      <c r="Q74" s="41" t="e">
        <f t="shared" si="3"/>
        <v>#REF!</v>
      </c>
      <c r="R74" s="48" t="e">
        <f t="shared" si="6"/>
        <v>#REF!</v>
      </c>
    </row>
    <row r="75" spans="1:18" s="30" customFormat="1" ht="23.1" customHeight="1">
      <c r="A75" s="43"/>
      <c r="B75" s="13" t="s">
        <v>99</v>
      </c>
      <c r="C75" s="1"/>
      <c r="D75" s="46"/>
      <c r="E75" s="9"/>
      <c r="F75" s="41" t="e">
        <f>#REF!*L75*1490000</f>
        <v>#REF!</v>
      </c>
      <c r="G75" s="41" t="e">
        <f>#REF!*1490000*M75</f>
        <v>#REF!</v>
      </c>
      <c r="H75" s="41" t="e">
        <f>#REF!*1490000*L75</f>
        <v>#REF!</v>
      </c>
      <c r="I75" s="41" t="e">
        <f>#REF!*1490000*M75</f>
        <v>#REF!</v>
      </c>
      <c r="J75" s="41" t="e">
        <f>#REF!*1490000*L75</f>
        <v>#REF!</v>
      </c>
      <c r="K75" s="41" t="e">
        <f>#REF!*1490000*M75</f>
        <v>#REF!</v>
      </c>
      <c r="L75" s="47" t="s">
        <v>162</v>
      </c>
      <c r="M75" s="47" t="s">
        <v>163</v>
      </c>
      <c r="N75" s="41" t="e">
        <f t="shared" ref="N75:N134" si="7">F75+G75+H75+I75+J75+K75</f>
        <v>#REF!</v>
      </c>
      <c r="O75" s="41" t="e">
        <f t="shared" ref="O75:O129" si="8">N75*17.5%</f>
        <v>#REF!</v>
      </c>
      <c r="P75" s="41" t="e">
        <f t="shared" si="5"/>
        <v>#REF!</v>
      </c>
      <c r="Q75" s="41" t="e">
        <f t="shared" ref="Q75:Q134" si="9">N75*2%</f>
        <v>#REF!</v>
      </c>
      <c r="R75" s="48" t="e">
        <f t="shared" si="6"/>
        <v>#REF!</v>
      </c>
    </row>
    <row r="76" spans="1:18" s="79" customFormat="1" ht="23.1" customHeight="1">
      <c r="A76" s="43">
        <v>53</v>
      </c>
      <c r="B76" s="14" t="s">
        <v>100</v>
      </c>
      <c r="C76" s="43" t="s">
        <v>158</v>
      </c>
      <c r="D76" s="46">
        <v>200000</v>
      </c>
      <c r="E76" s="9"/>
      <c r="F76" s="41" t="e">
        <f>#REF!*L76*1490000</f>
        <v>#REF!</v>
      </c>
      <c r="G76" s="41" t="e">
        <f>#REF!*1490000*M76</f>
        <v>#REF!</v>
      </c>
      <c r="H76" s="41" t="e">
        <f>#REF!*1490000*L76</f>
        <v>#REF!</v>
      </c>
      <c r="I76" s="41" t="e">
        <f>#REF!*1490000*M76</f>
        <v>#REF!</v>
      </c>
      <c r="J76" s="41" t="e">
        <f>#REF!*1490000*L76</f>
        <v>#REF!</v>
      </c>
      <c r="K76" s="41" t="e">
        <f>#REF!*1490000*M76</f>
        <v>#REF!</v>
      </c>
      <c r="L76" s="47" t="s">
        <v>162</v>
      </c>
      <c r="M76" s="47" t="s">
        <v>163</v>
      </c>
      <c r="N76" s="41" t="e">
        <f t="shared" si="7"/>
        <v>#REF!</v>
      </c>
      <c r="O76" s="41" t="e">
        <f t="shared" si="8"/>
        <v>#REF!</v>
      </c>
      <c r="P76" s="41" t="e">
        <f t="shared" si="5"/>
        <v>#REF!</v>
      </c>
      <c r="Q76" s="41" t="e">
        <f t="shared" si="9"/>
        <v>#REF!</v>
      </c>
      <c r="R76" s="48" t="e">
        <f t="shared" si="6"/>
        <v>#REF!</v>
      </c>
    </row>
    <row r="77" spans="1:18" s="30" customFormat="1" ht="23.1" customHeight="1">
      <c r="A77" s="43">
        <v>54</v>
      </c>
      <c r="B77" s="14" t="s">
        <v>101</v>
      </c>
      <c r="C77" s="1"/>
      <c r="D77" s="46">
        <v>200000</v>
      </c>
      <c r="E77" s="9"/>
      <c r="F77" s="41" t="e">
        <f>#REF!*L77*1490000</f>
        <v>#REF!</v>
      </c>
      <c r="G77" s="41" t="e">
        <f>#REF!*1490000*M77</f>
        <v>#REF!</v>
      </c>
      <c r="H77" s="41" t="e">
        <f>#REF!*1490000*L77</f>
        <v>#REF!</v>
      </c>
      <c r="I77" s="41" t="e">
        <f>#REF!*1490000*M77</f>
        <v>#REF!</v>
      </c>
      <c r="J77" s="41" t="e">
        <f>#REF!*1490000*L77</f>
        <v>#REF!</v>
      </c>
      <c r="K77" s="41" t="e">
        <f>#REF!*1490000*M77</f>
        <v>#REF!</v>
      </c>
      <c r="L77" s="47" t="s">
        <v>162</v>
      </c>
      <c r="M77" s="47" t="s">
        <v>163</v>
      </c>
      <c r="N77" s="41" t="e">
        <f t="shared" si="7"/>
        <v>#REF!</v>
      </c>
      <c r="O77" s="41" t="e">
        <f t="shared" si="8"/>
        <v>#REF!</v>
      </c>
      <c r="P77" s="41" t="e">
        <f t="shared" si="5"/>
        <v>#REF!</v>
      </c>
      <c r="Q77" s="41" t="e">
        <f t="shared" si="9"/>
        <v>#REF!</v>
      </c>
      <c r="R77" s="48" t="e">
        <f t="shared" si="6"/>
        <v>#REF!</v>
      </c>
    </row>
    <row r="78" spans="1:18" s="30" customFormat="1" ht="23.1" customHeight="1">
      <c r="A78" s="43">
        <v>55</v>
      </c>
      <c r="B78" s="12" t="s">
        <v>102</v>
      </c>
      <c r="C78" s="1"/>
      <c r="D78" s="46">
        <v>200000</v>
      </c>
      <c r="E78" s="9"/>
      <c r="F78" s="41" t="e">
        <f>#REF!*L78*1490000</f>
        <v>#REF!</v>
      </c>
      <c r="G78" s="41" t="e">
        <f>#REF!*1490000*M78</f>
        <v>#REF!</v>
      </c>
      <c r="H78" s="41" t="e">
        <f>#REF!*1490000*L78</f>
        <v>#REF!</v>
      </c>
      <c r="I78" s="41" t="e">
        <f>#REF!*1490000*M78</f>
        <v>#REF!</v>
      </c>
      <c r="J78" s="41" t="e">
        <f>#REF!*1490000*L78</f>
        <v>#REF!</v>
      </c>
      <c r="K78" s="41" t="e">
        <f>#REF!*1490000*M78</f>
        <v>#REF!</v>
      </c>
      <c r="L78" s="47" t="s">
        <v>162</v>
      </c>
      <c r="M78" s="47" t="s">
        <v>163</v>
      </c>
      <c r="N78" s="41" t="e">
        <f t="shared" si="7"/>
        <v>#REF!</v>
      </c>
      <c r="O78" s="41" t="e">
        <f t="shared" si="8"/>
        <v>#REF!</v>
      </c>
      <c r="P78" s="41" t="e">
        <f t="shared" si="5"/>
        <v>#REF!</v>
      </c>
      <c r="Q78" s="41" t="e">
        <f t="shared" si="9"/>
        <v>#REF!</v>
      </c>
      <c r="R78" s="48" t="e">
        <f t="shared" si="6"/>
        <v>#REF!</v>
      </c>
    </row>
    <row r="79" spans="1:18" s="30" customFormat="1" ht="23.1" customHeight="1">
      <c r="A79" s="43"/>
      <c r="B79" s="13" t="s">
        <v>104</v>
      </c>
      <c r="C79" s="1"/>
      <c r="D79" s="46"/>
      <c r="E79" s="9"/>
      <c r="F79" s="41" t="e">
        <f>#REF!*L79*1490000</f>
        <v>#REF!</v>
      </c>
      <c r="G79" s="41" t="e">
        <f>#REF!*1490000*M79</f>
        <v>#REF!</v>
      </c>
      <c r="H79" s="41" t="e">
        <f>#REF!*1490000*L79</f>
        <v>#REF!</v>
      </c>
      <c r="I79" s="41" t="e">
        <f>#REF!*1490000*M79</f>
        <v>#REF!</v>
      </c>
      <c r="J79" s="41" t="e">
        <f>#REF!*1490000*L79</f>
        <v>#REF!</v>
      </c>
      <c r="K79" s="41" t="e">
        <f>#REF!*1490000*M79</f>
        <v>#REF!</v>
      </c>
      <c r="L79" s="47" t="s">
        <v>162</v>
      </c>
      <c r="M79" s="47" t="s">
        <v>163</v>
      </c>
      <c r="N79" s="41" t="e">
        <f t="shared" si="7"/>
        <v>#REF!</v>
      </c>
      <c r="O79" s="41" t="e">
        <f t="shared" si="8"/>
        <v>#REF!</v>
      </c>
      <c r="P79" s="41" t="e">
        <f t="shared" si="5"/>
        <v>#REF!</v>
      </c>
      <c r="Q79" s="41" t="e">
        <f t="shared" si="9"/>
        <v>#REF!</v>
      </c>
      <c r="R79" s="48" t="e">
        <f t="shared" si="6"/>
        <v>#REF!</v>
      </c>
    </row>
    <row r="80" spans="1:18" s="79" customFormat="1" ht="23.1" customHeight="1">
      <c r="A80" s="43">
        <v>56</v>
      </c>
      <c r="B80" s="12" t="s">
        <v>105</v>
      </c>
      <c r="C80" s="1"/>
      <c r="D80" s="46">
        <v>200000</v>
      </c>
      <c r="E80" s="9"/>
      <c r="F80" s="41" t="e">
        <f>#REF!*L80*1490000</f>
        <v>#REF!</v>
      </c>
      <c r="G80" s="41" t="e">
        <f>#REF!*1490000*M80</f>
        <v>#REF!</v>
      </c>
      <c r="H80" s="41" t="e">
        <f>#REF!*1490000*L80</f>
        <v>#REF!</v>
      </c>
      <c r="I80" s="41" t="e">
        <f>#REF!*1490000*M80</f>
        <v>#REF!</v>
      </c>
      <c r="J80" s="41" t="e">
        <f>#REF!*1490000*L80</f>
        <v>#REF!</v>
      </c>
      <c r="K80" s="41" t="e">
        <f>#REF!*1490000*M80</f>
        <v>#REF!</v>
      </c>
      <c r="L80" s="47" t="s">
        <v>162</v>
      </c>
      <c r="M80" s="47" t="s">
        <v>163</v>
      </c>
      <c r="N80" s="41" t="e">
        <f t="shared" si="7"/>
        <v>#REF!</v>
      </c>
      <c r="O80" s="41" t="e">
        <f t="shared" si="8"/>
        <v>#REF!</v>
      </c>
      <c r="P80" s="41" t="e">
        <f t="shared" si="5"/>
        <v>#REF!</v>
      </c>
      <c r="Q80" s="41" t="e">
        <f t="shared" si="9"/>
        <v>#REF!</v>
      </c>
      <c r="R80" s="48" t="e">
        <f t="shared" si="6"/>
        <v>#REF!</v>
      </c>
    </row>
    <row r="81" spans="1:18" s="30" customFormat="1" ht="23.1" customHeight="1">
      <c r="A81" s="43">
        <v>57</v>
      </c>
      <c r="B81" s="14" t="s">
        <v>106</v>
      </c>
      <c r="C81" s="1"/>
      <c r="D81" s="46">
        <v>200000</v>
      </c>
      <c r="E81" s="9"/>
      <c r="F81" s="41" t="e">
        <f>#REF!*L81*1490000</f>
        <v>#REF!</v>
      </c>
      <c r="G81" s="41" t="e">
        <f>#REF!*1490000*M81</f>
        <v>#REF!</v>
      </c>
      <c r="H81" s="41" t="e">
        <f>#REF!*1490000*L81</f>
        <v>#REF!</v>
      </c>
      <c r="I81" s="41" t="e">
        <f>#REF!*1490000*M81</f>
        <v>#REF!</v>
      </c>
      <c r="J81" s="41" t="e">
        <f>#REF!*1490000*L81</f>
        <v>#REF!</v>
      </c>
      <c r="K81" s="41" t="e">
        <f>#REF!*1490000*M81</f>
        <v>#REF!</v>
      </c>
      <c r="L81" s="47" t="s">
        <v>162</v>
      </c>
      <c r="M81" s="47" t="s">
        <v>163</v>
      </c>
      <c r="N81" s="41" t="e">
        <f t="shared" si="7"/>
        <v>#REF!</v>
      </c>
      <c r="O81" s="41" t="e">
        <f t="shared" si="8"/>
        <v>#REF!</v>
      </c>
      <c r="P81" s="41" t="e">
        <f t="shared" si="5"/>
        <v>#REF!</v>
      </c>
      <c r="Q81" s="41" t="e">
        <f t="shared" si="9"/>
        <v>#REF!</v>
      </c>
      <c r="R81" s="48" t="e">
        <f t="shared" si="6"/>
        <v>#REF!</v>
      </c>
    </row>
    <row r="82" spans="1:18" s="30" customFormat="1" ht="23.1" customHeight="1">
      <c r="A82" s="43">
        <v>58</v>
      </c>
      <c r="B82" s="12" t="s">
        <v>107</v>
      </c>
      <c r="C82" s="43" t="s">
        <v>158</v>
      </c>
      <c r="D82" s="46">
        <v>200000</v>
      </c>
      <c r="E82" s="9"/>
      <c r="F82" s="41" t="e">
        <f>#REF!*L82*1490000</f>
        <v>#REF!</v>
      </c>
      <c r="G82" s="41" t="e">
        <f>#REF!*1490000*M82</f>
        <v>#REF!</v>
      </c>
      <c r="H82" s="41" t="e">
        <f>#REF!*1490000*L82</f>
        <v>#REF!</v>
      </c>
      <c r="I82" s="41" t="e">
        <f>#REF!*1490000*M82</f>
        <v>#REF!</v>
      </c>
      <c r="J82" s="41" t="e">
        <f>#REF!*1490000*L82</f>
        <v>#REF!</v>
      </c>
      <c r="K82" s="41" t="e">
        <f>#REF!*1490000*M82</f>
        <v>#REF!</v>
      </c>
      <c r="L82" s="47" t="s">
        <v>162</v>
      </c>
      <c r="M82" s="47" t="s">
        <v>163</v>
      </c>
      <c r="N82" s="41" t="e">
        <f t="shared" si="7"/>
        <v>#REF!</v>
      </c>
      <c r="O82" s="41" t="e">
        <f t="shared" si="8"/>
        <v>#REF!</v>
      </c>
      <c r="P82" s="41" t="e">
        <f t="shared" si="5"/>
        <v>#REF!</v>
      </c>
      <c r="Q82" s="41" t="e">
        <f t="shared" si="9"/>
        <v>#REF!</v>
      </c>
      <c r="R82" s="48" t="e">
        <f t="shared" si="6"/>
        <v>#REF!</v>
      </c>
    </row>
    <row r="83" spans="1:18" s="30" customFormat="1" ht="23.1" customHeight="1">
      <c r="A83" s="43">
        <v>59</v>
      </c>
      <c r="B83" s="14" t="s">
        <v>108</v>
      </c>
      <c r="C83" s="1"/>
      <c r="D83" s="46">
        <v>200000</v>
      </c>
      <c r="E83" s="9"/>
      <c r="F83" s="41" t="e">
        <f>#REF!*L83*1490000</f>
        <v>#REF!</v>
      </c>
      <c r="G83" s="41" t="e">
        <f>#REF!*1490000*M83</f>
        <v>#REF!</v>
      </c>
      <c r="H83" s="41" t="e">
        <f>#REF!*1490000*L83</f>
        <v>#REF!</v>
      </c>
      <c r="I83" s="41" t="e">
        <f>#REF!*1490000*M83</f>
        <v>#REF!</v>
      </c>
      <c r="J83" s="41" t="e">
        <f>#REF!*1490000*L83</f>
        <v>#REF!</v>
      </c>
      <c r="K83" s="41" t="e">
        <f>#REF!*1490000*M83</f>
        <v>#REF!</v>
      </c>
      <c r="L83" s="47" t="s">
        <v>162</v>
      </c>
      <c r="M83" s="47" t="s">
        <v>163</v>
      </c>
      <c r="N83" s="41" t="e">
        <f t="shared" si="7"/>
        <v>#REF!</v>
      </c>
      <c r="O83" s="41" t="e">
        <f t="shared" si="8"/>
        <v>#REF!</v>
      </c>
      <c r="P83" s="41" t="e">
        <f t="shared" si="5"/>
        <v>#REF!</v>
      </c>
      <c r="Q83" s="41" t="e">
        <f t="shared" si="9"/>
        <v>#REF!</v>
      </c>
      <c r="R83" s="48" t="e">
        <f t="shared" si="6"/>
        <v>#REF!</v>
      </c>
    </row>
    <row r="84" spans="1:18" s="30" customFormat="1" ht="23.1" customHeight="1">
      <c r="A84" s="43"/>
      <c r="B84" s="13" t="s">
        <v>109</v>
      </c>
      <c r="C84" s="1"/>
      <c r="D84" s="46"/>
      <c r="E84" s="9"/>
      <c r="F84" s="41" t="e">
        <f>#REF!*L84*1490000</f>
        <v>#REF!</v>
      </c>
      <c r="G84" s="41" t="e">
        <f>#REF!*1490000*M84</f>
        <v>#REF!</v>
      </c>
      <c r="H84" s="41" t="e">
        <f>#REF!*1490000*L84</f>
        <v>#REF!</v>
      </c>
      <c r="I84" s="41" t="e">
        <f>#REF!*1490000*M84</f>
        <v>#REF!</v>
      </c>
      <c r="J84" s="41" t="e">
        <f>#REF!*1490000*L84</f>
        <v>#REF!</v>
      </c>
      <c r="K84" s="41" t="e">
        <f>#REF!*1490000*M84</f>
        <v>#REF!</v>
      </c>
      <c r="L84" s="47" t="s">
        <v>162</v>
      </c>
      <c r="M84" s="47" t="s">
        <v>163</v>
      </c>
      <c r="N84" s="41" t="e">
        <f t="shared" si="7"/>
        <v>#REF!</v>
      </c>
      <c r="O84" s="41" t="e">
        <f t="shared" si="8"/>
        <v>#REF!</v>
      </c>
      <c r="P84" s="41" t="e">
        <f t="shared" si="5"/>
        <v>#REF!</v>
      </c>
      <c r="Q84" s="41" t="e">
        <f t="shared" si="9"/>
        <v>#REF!</v>
      </c>
      <c r="R84" s="48" t="e">
        <f t="shared" si="6"/>
        <v>#REF!</v>
      </c>
    </row>
    <row r="85" spans="1:18" s="30" customFormat="1" ht="23.1" customHeight="1">
      <c r="A85" s="43">
        <v>60</v>
      </c>
      <c r="B85" s="12" t="s">
        <v>110</v>
      </c>
      <c r="C85" s="1"/>
      <c r="D85" s="46">
        <v>200000</v>
      </c>
      <c r="E85" s="9"/>
      <c r="F85" s="41" t="e">
        <f>#REF!*L85*1490000</f>
        <v>#REF!</v>
      </c>
      <c r="G85" s="41" t="e">
        <f>#REF!*1490000*M85</f>
        <v>#REF!</v>
      </c>
      <c r="H85" s="41" t="e">
        <f>#REF!*1490000*L85</f>
        <v>#REF!</v>
      </c>
      <c r="I85" s="41" t="e">
        <f>#REF!*1490000*M85</f>
        <v>#REF!</v>
      </c>
      <c r="J85" s="41" t="e">
        <f>#REF!*1490000*L85</f>
        <v>#REF!</v>
      </c>
      <c r="K85" s="41" t="e">
        <f>#REF!*1490000*M85</f>
        <v>#REF!</v>
      </c>
      <c r="L85" s="47" t="s">
        <v>162</v>
      </c>
      <c r="M85" s="47" t="s">
        <v>163</v>
      </c>
      <c r="N85" s="41" t="e">
        <f t="shared" si="7"/>
        <v>#REF!</v>
      </c>
      <c r="O85" s="41" t="e">
        <f t="shared" si="8"/>
        <v>#REF!</v>
      </c>
      <c r="P85" s="41" t="e">
        <f t="shared" si="5"/>
        <v>#REF!</v>
      </c>
      <c r="Q85" s="41" t="e">
        <f t="shared" si="9"/>
        <v>#REF!</v>
      </c>
      <c r="R85" s="48" t="e">
        <f t="shared" si="6"/>
        <v>#REF!</v>
      </c>
    </row>
    <row r="86" spans="1:18" s="30" customFormat="1" ht="23.1" customHeight="1">
      <c r="A86" s="43">
        <v>61</v>
      </c>
      <c r="B86" s="12" t="s">
        <v>110</v>
      </c>
      <c r="C86" s="1"/>
      <c r="D86" s="46">
        <v>200000</v>
      </c>
      <c r="E86" s="9"/>
      <c r="F86" s="41" t="e">
        <f>#REF!*L86*1490000</f>
        <v>#REF!</v>
      </c>
      <c r="G86" s="41" t="e">
        <f>#REF!*1490000*M86</f>
        <v>#REF!</v>
      </c>
      <c r="H86" s="41" t="e">
        <f>#REF!*1490000*L86</f>
        <v>#REF!</v>
      </c>
      <c r="I86" s="41" t="e">
        <f>#REF!*1490000*M86</f>
        <v>#REF!</v>
      </c>
      <c r="J86" s="41" t="e">
        <f>#REF!*1490000*L86</f>
        <v>#REF!</v>
      </c>
      <c r="K86" s="41" t="e">
        <f>#REF!*1490000*M86</f>
        <v>#REF!</v>
      </c>
      <c r="L86" s="47" t="s">
        <v>162</v>
      </c>
      <c r="M86" s="47" t="s">
        <v>163</v>
      </c>
      <c r="N86" s="41" t="e">
        <f t="shared" si="7"/>
        <v>#REF!</v>
      </c>
      <c r="O86" s="41" t="e">
        <f t="shared" si="8"/>
        <v>#REF!</v>
      </c>
      <c r="P86" s="41" t="e">
        <f t="shared" si="5"/>
        <v>#REF!</v>
      </c>
      <c r="Q86" s="41" t="e">
        <f t="shared" si="9"/>
        <v>#REF!</v>
      </c>
      <c r="R86" s="48" t="e">
        <f t="shared" si="6"/>
        <v>#REF!</v>
      </c>
    </row>
    <row r="87" spans="1:18" s="30" customFormat="1" ht="23.1" customHeight="1">
      <c r="A87" s="43">
        <v>62</v>
      </c>
      <c r="B87" s="12" t="s">
        <v>111</v>
      </c>
      <c r="C87" s="1"/>
      <c r="D87" s="46">
        <v>200000</v>
      </c>
      <c r="E87" s="9"/>
      <c r="F87" s="41" t="e">
        <f>#REF!*L87*1490000</f>
        <v>#REF!</v>
      </c>
      <c r="G87" s="41" t="e">
        <f>#REF!*1490000*M87</f>
        <v>#REF!</v>
      </c>
      <c r="H87" s="41" t="e">
        <f>#REF!*1490000*L87</f>
        <v>#REF!</v>
      </c>
      <c r="I87" s="41" t="e">
        <f>#REF!*1490000*M87</f>
        <v>#REF!</v>
      </c>
      <c r="J87" s="41" t="e">
        <f>#REF!*1490000*L87</f>
        <v>#REF!</v>
      </c>
      <c r="K87" s="41" t="e">
        <f>#REF!*1490000*M87</f>
        <v>#REF!</v>
      </c>
      <c r="L87" s="47" t="s">
        <v>162</v>
      </c>
      <c r="M87" s="47" t="s">
        <v>163</v>
      </c>
      <c r="N87" s="41" t="e">
        <f t="shared" si="7"/>
        <v>#REF!</v>
      </c>
      <c r="O87" s="41" t="e">
        <f t="shared" si="8"/>
        <v>#REF!</v>
      </c>
      <c r="P87" s="41" t="e">
        <f t="shared" si="5"/>
        <v>#REF!</v>
      </c>
      <c r="Q87" s="41" t="e">
        <f t="shared" si="9"/>
        <v>#REF!</v>
      </c>
      <c r="R87" s="48" t="e">
        <f t="shared" si="6"/>
        <v>#REF!</v>
      </c>
    </row>
    <row r="88" spans="1:18" s="95" customFormat="1" ht="23.1" customHeight="1">
      <c r="A88" s="89">
        <v>63</v>
      </c>
      <c r="B88" s="90" t="s">
        <v>112</v>
      </c>
      <c r="C88" s="96"/>
      <c r="D88" s="46">
        <v>200000</v>
      </c>
      <c r="E88" s="97"/>
      <c r="F88" s="92" t="e">
        <f>#REF!*L88*1490000</f>
        <v>#REF!</v>
      </c>
      <c r="G88" s="92" t="e">
        <f>#REF!*1490000*M88</f>
        <v>#REF!</v>
      </c>
      <c r="H88" s="92" t="e">
        <f>#REF!*1490000*L88</f>
        <v>#REF!</v>
      </c>
      <c r="I88" s="92" t="e">
        <f>#REF!*1490000*M88</f>
        <v>#REF!</v>
      </c>
      <c r="J88" s="92" t="e">
        <f>#REF!*1490000*L88</f>
        <v>#REF!</v>
      </c>
      <c r="K88" s="92" t="e">
        <f>#REF!*1490000*M88</f>
        <v>#REF!</v>
      </c>
      <c r="L88" s="93" t="s">
        <v>162</v>
      </c>
      <c r="M88" s="93" t="s">
        <v>163</v>
      </c>
      <c r="N88" s="92" t="e">
        <f t="shared" si="7"/>
        <v>#REF!</v>
      </c>
      <c r="O88" s="92" t="e">
        <f t="shared" si="8"/>
        <v>#REF!</v>
      </c>
      <c r="P88" s="92" t="e">
        <f t="shared" si="5"/>
        <v>#REF!</v>
      </c>
      <c r="Q88" s="92" t="e">
        <f t="shared" si="9"/>
        <v>#REF!</v>
      </c>
      <c r="R88" s="94" t="e">
        <f t="shared" si="6"/>
        <v>#REF!</v>
      </c>
    </row>
    <row r="89" spans="1:18" s="95" customFormat="1" ht="23.1" customHeight="1">
      <c r="A89" s="89">
        <v>64</v>
      </c>
      <c r="B89" s="90" t="s">
        <v>113</v>
      </c>
      <c r="C89" s="89" t="s">
        <v>158</v>
      </c>
      <c r="D89" s="46">
        <v>200000</v>
      </c>
      <c r="E89" s="97"/>
      <c r="F89" s="92" t="e">
        <f>#REF!*L89*1490000</f>
        <v>#REF!</v>
      </c>
      <c r="G89" s="92" t="e">
        <f>#REF!*1490000*M89</f>
        <v>#REF!</v>
      </c>
      <c r="H89" s="92" t="e">
        <f>#REF!*1490000*L89</f>
        <v>#REF!</v>
      </c>
      <c r="I89" s="92" t="e">
        <f>#REF!*1490000*M89</f>
        <v>#REF!</v>
      </c>
      <c r="J89" s="92" t="e">
        <f>#REF!*1490000*L89</f>
        <v>#REF!</v>
      </c>
      <c r="K89" s="92" t="e">
        <f>#REF!*1490000*M89</f>
        <v>#REF!</v>
      </c>
      <c r="L89" s="93" t="s">
        <v>162</v>
      </c>
      <c r="M89" s="93" t="s">
        <v>163</v>
      </c>
      <c r="N89" s="92" t="e">
        <f t="shared" si="7"/>
        <v>#REF!</v>
      </c>
      <c r="O89" s="92" t="e">
        <f t="shared" si="8"/>
        <v>#REF!</v>
      </c>
      <c r="P89" s="92" t="e">
        <f t="shared" si="5"/>
        <v>#REF!</v>
      </c>
      <c r="Q89" s="92" t="e">
        <f t="shared" si="9"/>
        <v>#REF!</v>
      </c>
      <c r="R89" s="94" t="e">
        <f t="shared" si="6"/>
        <v>#REF!</v>
      </c>
    </row>
    <row r="90" spans="1:18" s="30" customFormat="1" ht="23.1" customHeight="1">
      <c r="A90" s="43"/>
      <c r="B90" s="13" t="s">
        <v>114</v>
      </c>
      <c r="C90" s="1"/>
      <c r="D90" s="46"/>
      <c r="E90" s="9"/>
      <c r="F90" s="41" t="e">
        <f>#REF!*L90*1490000</f>
        <v>#REF!</v>
      </c>
      <c r="G90" s="41" t="e">
        <f>#REF!*1490000*M90</f>
        <v>#REF!</v>
      </c>
      <c r="H90" s="41" t="e">
        <f>#REF!*1490000*L90</f>
        <v>#REF!</v>
      </c>
      <c r="I90" s="41" t="e">
        <f>#REF!*1490000*M90</f>
        <v>#REF!</v>
      </c>
      <c r="J90" s="41" t="e">
        <f>#REF!*1490000*L90</f>
        <v>#REF!</v>
      </c>
      <c r="K90" s="41" t="e">
        <f>#REF!*1490000*M90</f>
        <v>#REF!</v>
      </c>
      <c r="L90" s="47" t="s">
        <v>162</v>
      </c>
      <c r="M90" s="47" t="s">
        <v>163</v>
      </c>
      <c r="N90" s="41" t="e">
        <f t="shared" si="7"/>
        <v>#REF!</v>
      </c>
      <c r="O90" s="41" t="e">
        <f t="shared" si="8"/>
        <v>#REF!</v>
      </c>
      <c r="P90" s="41" t="e">
        <f t="shared" si="5"/>
        <v>#REF!</v>
      </c>
      <c r="Q90" s="41" t="e">
        <f t="shared" si="9"/>
        <v>#REF!</v>
      </c>
      <c r="R90" s="48" t="e">
        <f t="shared" si="6"/>
        <v>#REF!</v>
      </c>
    </row>
    <row r="91" spans="1:18" s="30" customFormat="1" ht="23.1" customHeight="1">
      <c r="A91" s="43">
        <v>65</v>
      </c>
      <c r="B91" s="12" t="s">
        <v>103</v>
      </c>
      <c r="C91" s="43" t="s">
        <v>158</v>
      </c>
      <c r="D91" s="46">
        <v>200000</v>
      </c>
      <c r="E91" s="9"/>
      <c r="F91" s="41" t="e">
        <f>#REF!*L91*1490000</f>
        <v>#REF!</v>
      </c>
      <c r="G91" s="41" t="e">
        <f>#REF!*1490000*M91</f>
        <v>#REF!</v>
      </c>
      <c r="H91" s="41" t="e">
        <f>#REF!*1490000*L91</f>
        <v>#REF!</v>
      </c>
      <c r="I91" s="41" t="e">
        <f>#REF!*1490000*M91</f>
        <v>#REF!</v>
      </c>
      <c r="J91" s="41" t="e">
        <f>#REF!*1490000*L91</f>
        <v>#REF!</v>
      </c>
      <c r="K91" s="41" t="e">
        <f>#REF!*1490000*M91</f>
        <v>#REF!</v>
      </c>
      <c r="L91" s="47" t="s">
        <v>162</v>
      </c>
      <c r="M91" s="47" t="s">
        <v>163</v>
      </c>
      <c r="N91" s="41" t="e">
        <f t="shared" si="7"/>
        <v>#REF!</v>
      </c>
      <c r="O91" s="41" t="e">
        <f t="shared" si="8"/>
        <v>#REF!</v>
      </c>
      <c r="P91" s="41" t="e">
        <f t="shared" si="5"/>
        <v>#REF!</v>
      </c>
      <c r="Q91" s="41" t="e">
        <f t="shared" si="9"/>
        <v>#REF!</v>
      </c>
      <c r="R91" s="48" t="e">
        <f t="shared" si="6"/>
        <v>#REF!</v>
      </c>
    </row>
    <row r="92" spans="1:18" s="30" customFormat="1" ht="23.1" customHeight="1">
      <c r="A92" s="43">
        <v>66</v>
      </c>
      <c r="B92" s="12" t="s">
        <v>91</v>
      </c>
      <c r="C92" s="1"/>
      <c r="D92" s="46">
        <v>200000</v>
      </c>
      <c r="E92" s="9"/>
      <c r="F92" s="41" t="e">
        <f>#REF!*L92*1490000</f>
        <v>#REF!</v>
      </c>
      <c r="G92" s="41" t="e">
        <f>#REF!*1490000*M92</f>
        <v>#REF!</v>
      </c>
      <c r="H92" s="41" t="e">
        <f>#REF!*1490000*L92</f>
        <v>#REF!</v>
      </c>
      <c r="I92" s="41" t="e">
        <f>#REF!*1490000*M92</f>
        <v>#REF!</v>
      </c>
      <c r="J92" s="41" t="e">
        <f>#REF!*1490000*L92</f>
        <v>#REF!</v>
      </c>
      <c r="K92" s="41" t="e">
        <f>#REF!*1490000*M92</f>
        <v>#REF!</v>
      </c>
      <c r="L92" s="47" t="s">
        <v>162</v>
      </c>
      <c r="M92" s="47" t="s">
        <v>163</v>
      </c>
      <c r="N92" s="41" t="e">
        <f t="shared" si="7"/>
        <v>#REF!</v>
      </c>
      <c r="O92" s="41" t="e">
        <f t="shared" si="8"/>
        <v>#REF!</v>
      </c>
      <c r="P92" s="41" t="e">
        <f t="shared" si="5"/>
        <v>#REF!</v>
      </c>
      <c r="Q92" s="41" t="e">
        <f t="shared" si="9"/>
        <v>#REF!</v>
      </c>
      <c r="R92" s="48" t="e">
        <f t="shared" si="6"/>
        <v>#REF!</v>
      </c>
    </row>
    <row r="93" spans="1:18" s="30" customFormat="1" ht="23.1" customHeight="1">
      <c r="A93" s="43">
        <v>67</v>
      </c>
      <c r="B93" s="12" t="s">
        <v>116</v>
      </c>
      <c r="C93" s="1"/>
      <c r="D93" s="46">
        <v>200000</v>
      </c>
      <c r="E93" s="9"/>
      <c r="F93" s="41" t="e">
        <f>#REF!*L93*1490000</f>
        <v>#REF!</v>
      </c>
      <c r="G93" s="41" t="e">
        <f>#REF!*1490000*M93</f>
        <v>#REF!</v>
      </c>
      <c r="H93" s="41" t="e">
        <f>#REF!*1490000*L93</f>
        <v>#REF!</v>
      </c>
      <c r="I93" s="41" t="e">
        <f>#REF!*1490000*M93</f>
        <v>#REF!</v>
      </c>
      <c r="J93" s="41" t="e">
        <f>#REF!*1490000*L93</f>
        <v>#REF!</v>
      </c>
      <c r="K93" s="41" t="e">
        <f>#REF!*1490000*M93</f>
        <v>#REF!</v>
      </c>
      <c r="L93" s="47" t="s">
        <v>162</v>
      </c>
      <c r="M93" s="47" t="s">
        <v>163</v>
      </c>
      <c r="N93" s="41" t="e">
        <f t="shared" si="7"/>
        <v>#REF!</v>
      </c>
      <c r="O93" s="41" t="e">
        <f t="shared" si="8"/>
        <v>#REF!</v>
      </c>
      <c r="P93" s="41" t="e">
        <f t="shared" si="5"/>
        <v>#REF!</v>
      </c>
      <c r="Q93" s="41" t="e">
        <f t="shared" si="9"/>
        <v>#REF!</v>
      </c>
      <c r="R93" s="48" t="e">
        <f t="shared" si="6"/>
        <v>#REF!</v>
      </c>
    </row>
    <row r="94" spans="1:18" s="30" customFormat="1" ht="23.1" customHeight="1">
      <c r="A94" s="43">
        <v>68</v>
      </c>
      <c r="B94" s="12" t="s">
        <v>117</v>
      </c>
      <c r="C94" s="1"/>
      <c r="D94" s="46">
        <v>200000</v>
      </c>
      <c r="E94" s="9"/>
      <c r="F94" s="41" t="e">
        <f>#REF!*L94*1490000</f>
        <v>#REF!</v>
      </c>
      <c r="G94" s="41" t="e">
        <f>#REF!*1490000*M94</f>
        <v>#REF!</v>
      </c>
      <c r="H94" s="41" t="e">
        <f>#REF!*1490000*L94</f>
        <v>#REF!</v>
      </c>
      <c r="I94" s="41" t="e">
        <f>#REF!*1490000*M94</f>
        <v>#REF!</v>
      </c>
      <c r="J94" s="41" t="e">
        <f>#REF!*1490000*L94</f>
        <v>#REF!</v>
      </c>
      <c r="K94" s="41" t="e">
        <f>#REF!*1490000*M94</f>
        <v>#REF!</v>
      </c>
      <c r="L94" s="47" t="s">
        <v>162</v>
      </c>
      <c r="M94" s="47" t="s">
        <v>163</v>
      </c>
      <c r="N94" s="41" t="e">
        <f t="shared" si="7"/>
        <v>#REF!</v>
      </c>
      <c r="O94" s="41" t="e">
        <f t="shared" si="8"/>
        <v>#REF!</v>
      </c>
      <c r="P94" s="41" t="e">
        <f t="shared" si="5"/>
        <v>#REF!</v>
      </c>
      <c r="Q94" s="41" t="e">
        <f t="shared" si="9"/>
        <v>#REF!</v>
      </c>
      <c r="R94" s="48" t="e">
        <f t="shared" si="6"/>
        <v>#REF!</v>
      </c>
    </row>
    <row r="95" spans="1:18" s="30" customFormat="1" ht="23.1" customHeight="1">
      <c r="A95" s="43"/>
      <c r="B95" s="13" t="s">
        <v>118</v>
      </c>
      <c r="C95" s="1"/>
      <c r="D95" s="46"/>
      <c r="E95" s="9"/>
      <c r="F95" s="41" t="e">
        <f>#REF!*L95*1490000</f>
        <v>#REF!</v>
      </c>
      <c r="G95" s="41" t="e">
        <f>#REF!*1490000*M95</f>
        <v>#REF!</v>
      </c>
      <c r="H95" s="41" t="e">
        <f>#REF!*1490000*L95</f>
        <v>#REF!</v>
      </c>
      <c r="I95" s="41" t="e">
        <f>#REF!*1490000*M95</f>
        <v>#REF!</v>
      </c>
      <c r="J95" s="41" t="e">
        <f>#REF!*1490000*L95</f>
        <v>#REF!</v>
      </c>
      <c r="K95" s="41" t="e">
        <f>#REF!*1490000*M95</f>
        <v>#REF!</v>
      </c>
      <c r="L95" s="47" t="s">
        <v>162</v>
      </c>
      <c r="M95" s="47" t="s">
        <v>163</v>
      </c>
      <c r="N95" s="41" t="e">
        <f t="shared" si="7"/>
        <v>#REF!</v>
      </c>
      <c r="O95" s="41" t="e">
        <f t="shared" si="8"/>
        <v>#REF!</v>
      </c>
      <c r="P95" s="41" t="e">
        <f t="shared" si="5"/>
        <v>#REF!</v>
      </c>
      <c r="Q95" s="41" t="e">
        <f t="shared" si="9"/>
        <v>#REF!</v>
      </c>
      <c r="R95" s="48" t="e">
        <f t="shared" si="6"/>
        <v>#REF!</v>
      </c>
    </row>
    <row r="96" spans="1:18" s="30" customFormat="1" ht="23.1" customHeight="1">
      <c r="A96" s="43">
        <v>69</v>
      </c>
      <c r="B96" s="12" t="s">
        <v>120</v>
      </c>
      <c r="C96" s="1"/>
      <c r="D96" s="46">
        <v>200000</v>
      </c>
      <c r="E96" s="9"/>
      <c r="F96" s="41" t="e">
        <f>#REF!*L96*1490000</f>
        <v>#REF!</v>
      </c>
      <c r="G96" s="41" t="e">
        <f>#REF!*1490000*M96</f>
        <v>#REF!</v>
      </c>
      <c r="H96" s="41" t="e">
        <f>#REF!*1490000*L96</f>
        <v>#REF!</v>
      </c>
      <c r="I96" s="41" t="e">
        <f>#REF!*1490000*M96</f>
        <v>#REF!</v>
      </c>
      <c r="J96" s="41" t="e">
        <f>#REF!*1490000*L96</f>
        <v>#REF!</v>
      </c>
      <c r="K96" s="41" t="e">
        <f>#REF!*1490000*M96</f>
        <v>#REF!</v>
      </c>
      <c r="L96" s="47" t="s">
        <v>162</v>
      </c>
      <c r="M96" s="47" t="s">
        <v>163</v>
      </c>
      <c r="N96" s="41" t="e">
        <f t="shared" si="7"/>
        <v>#REF!</v>
      </c>
      <c r="O96" s="41" t="e">
        <f t="shared" si="8"/>
        <v>#REF!</v>
      </c>
      <c r="P96" s="41" t="e">
        <f t="shared" si="5"/>
        <v>#REF!</v>
      </c>
      <c r="Q96" s="41" t="e">
        <f t="shared" si="9"/>
        <v>#REF!</v>
      </c>
      <c r="R96" s="48" t="e">
        <f t="shared" si="6"/>
        <v>#REF!</v>
      </c>
    </row>
    <row r="97" spans="1:18" s="30" customFormat="1" ht="23.1" customHeight="1">
      <c r="A97" s="43">
        <v>70</v>
      </c>
      <c r="B97" s="12" t="s">
        <v>121</v>
      </c>
      <c r="C97" s="1"/>
      <c r="D97" s="46">
        <v>200000</v>
      </c>
      <c r="E97" s="9"/>
      <c r="F97" s="41" t="e">
        <f>#REF!*L97*1490000</f>
        <v>#REF!</v>
      </c>
      <c r="G97" s="41" t="e">
        <f>#REF!*1490000*M97</f>
        <v>#REF!</v>
      </c>
      <c r="H97" s="41" t="e">
        <f>#REF!*1490000*L97</f>
        <v>#REF!</v>
      </c>
      <c r="I97" s="41" t="e">
        <f>#REF!*1490000*M97</f>
        <v>#REF!</v>
      </c>
      <c r="J97" s="41" t="e">
        <f>#REF!*1490000*L97</f>
        <v>#REF!</v>
      </c>
      <c r="K97" s="41" t="e">
        <f>#REF!*1490000*M97</f>
        <v>#REF!</v>
      </c>
      <c r="L97" s="47" t="s">
        <v>162</v>
      </c>
      <c r="M97" s="47" t="s">
        <v>163</v>
      </c>
      <c r="N97" s="41" t="e">
        <f t="shared" si="7"/>
        <v>#REF!</v>
      </c>
      <c r="O97" s="41" t="e">
        <f t="shared" si="8"/>
        <v>#REF!</v>
      </c>
      <c r="P97" s="41" t="e">
        <f t="shared" si="5"/>
        <v>#REF!</v>
      </c>
      <c r="Q97" s="41" t="e">
        <f t="shared" si="9"/>
        <v>#REF!</v>
      </c>
      <c r="R97" s="48" t="e">
        <f t="shared" si="6"/>
        <v>#REF!</v>
      </c>
    </row>
    <row r="98" spans="1:18" s="30" customFormat="1" ht="23.1" customHeight="1">
      <c r="A98" s="43">
        <v>71</v>
      </c>
      <c r="B98" s="12" t="s">
        <v>122</v>
      </c>
      <c r="C98" s="43" t="s">
        <v>158</v>
      </c>
      <c r="D98" s="46">
        <v>200000</v>
      </c>
      <c r="E98" s="9"/>
      <c r="F98" s="41" t="e">
        <f>#REF!*L98*1490000</f>
        <v>#REF!</v>
      </c>
      <c r="G98" s="41" t="e">
        <f>#REF!*1490000*M98</f>
        <v>#REF!</v>
      </c>
      <c r="H98" s="41" t="e">
        <f>#REF!*1490000*L98</f>
        <v>#REF!</v>
      </c>
      <c r="I98" s="41" t="e">
        <f>#REF!*1490000*M98</f>
        <v>#REF!</v>
      </c>
      <c r="J98" s="41" t="e">
        <f>#REF!*1490000*L98</f>
        <v>#REF!</v>
      </c>
      <c r="K98" s="41" t="e">
        <f>#REF!*1490000*M98</f>
        <v>#REF!</v>
      </c>
      <c r="L98" s="47" t="s">
        <v>162</v>
      </c>
      <c r="M98" s="47" t="s">
        <v>163</v>
      </c>
      <c r="N98" s="41" t="e">
        <f t="shared" si="7"/>
        <v>#REF!</v>
      </c>
      <c r="O98" s="41" t="e">
        <f t="shared" si="8"/>
        <v>#REF!</v>
      </c>
      <c r="P98" s="41" t="e">
        <f t="shared" si="5"/>
        <v>#REF!</v>
      </c>
      <c r="Q98" s="41" t="e">
        <f t="shared" si="9"/>
        <v>#REF!</v>
      </c>
      <c r="R98" s="48" t="e">
        <f t="shared" si="6"/>
        <v>#REF!</v>
      </c>
    </row>
    <row r="99" spans="1:18" s="30" customFormat="1" ht="23.1" customHeight="1">
      <c r="A99" s="43"/>
      <c r="B99" s="13" t="s">
        <v>169</v>
      </c>
      <c r="C99" s="1"/>
      <c r="D99" s="46"/>
      <c r="E99" s="9"/>
      <c r="F99" s="41" t="e">
        <f>#REF!*L99*1490000</f>
        <v>#REF!</v>
      </c>
      <c r="G99" s="41" t="e">
        <f>#REF!*1490000*M99</f>
        <v>#REF!</v>
      </c>
      <c r="H99" s="41" t="e">
        <f>#REF!*1490000*L99</f>
        <v>#REF!</v>
      </c>
      <c r="I99" s="41" t="e">
        <f>#REF!*1490000*M99</f>
        <v>#REF!</v>
      </c>
      <c r="J99" s="41" t="e">
        <f>#REF!*1490000*L99</f>
        <v>#REF!</v>
      </c>
      <c r="K99" s="41" t="e">
        <f>#REF!*1490000*M99</f>
        <v>#REF!</v>
      </c>
      <c r="L99" s="47" t="s">
        <v>162</v>
      </c>
      <c r="M99" s="47" t="s">
        <v>163</v>
      </c>
      <c r="N99" s="41" t="e">
        <f t="shared" si="7"/>
        <v>#REF!</v>
      </c>
      <c r="O99" s="41" t="e">
        <f t="shared" si="8"/>
        <v>#REF!</v>
      </c>
      <c r="P99" s="41" t="e">
        <f t="shared" si="5"/>
        <v>#REF!</v>
      </c>
      <c r="Q99" s="41" t="e">
        <f t="shared" si="9"/>
        <v>#REF!</v>
      </c>
      <c r="R99" s="48" t="e">
        <f t="shared" si="6"/>
        <v>#REF!</v>
      </c>
    </row>
    <row r="100" spans="1:18" s="30" customFormat="1" ht="23.1" customHeight="1">
      <c r="A100" s="43">
        <v>72</v>
      </c>
      <c r="B100" s="12" t="s">
        <v>69</v>
      </c>
      <c r="C100" s="43" t="s">
        <v>158</v>
      </c>
      <c r="D100" s="46">
        <v>200000</v>
      </c>
      <c r="E100" s="9"/>
      <c r="F100" s="41" t="e">
        <f>#REF!*L100*1490000</f>
        <v>#REF!</v>
      </c>
      <c r="G100" s="41" t="e">
        <f>#REF!*1490000*M100</f>
        <v>#REF!</v>
      </c>
      <c r="H100" s="41" t="e">
        <f>#REF!*1490000*L100</f>
        <v>#REF!</v>
      </c>
      <c r="I100" s="41" t="e">
        <f>#REF!*1490000*M100</f>
        <v>#REF!</v>
      </c>
      <c r="J100" s="41" t="e">
        <f>#REF!*1490000*L100</f>
        <v>#REF!</v>
      </c>
      <c r="K100" s="41" t="e">
        <f>#REF!*1490000*M100</f>
        <v>#REF!</v>
      </c>
      <c r="L100" s="47" t="s">
        <v>162</v>
      </c>
      <c r="M100" s="47" t="s">
        <v>163</v>
      </c>
      <c r="N100" s="41" t="e">
        <f t="shared" si="7"/>
        <v>#REF!</v>
      </c>
      <c r="O100" s="41" t="e">
        <f>N100*17.5%</f>
        <v>#REF!</v>
      </c>
      <c r="P100" s="41" t="e">
        <f>N100*3%</f>
        <v>#REF!</v>
      </c>
      <c r="Q100" s="41" t="e">
        <f t="shared" si="9"/>
        <v>#REF!</v>
      </c>
      <c r="R100" s="48" t="e">
        <f>N100*1%</f>
        <v>#REF!</v>
      </c>
    </row>
    <row r="101" spans="1:18" s="30" customFormat="1" ht="23.1" customHeight="1">
      <c r="A101" s="43">
        <v>73</v>
      </c>
      <c r="B101" s="12" t="s">
        <v>124</v>
      </c>
      <c r="C101" s="1"/>
      <c r="D101" s="46">
        <v>200000</v>
      </c>
      <c r="E101" s="9"/>
      <c r="F101" s="41" t="e">
        <f>#REF!*L101*1490000</f>
        <v>#REF!</v>
      </c>
      <c r="G101" s="41" t="e">
        <f>#REF!*1490000*M101</f>
        <v>#REF!</v>
      </c>
      <c r="H101" s="41" t="e">
        <f>#REF!*1490000*L101</f>
        <v>#REF!</v>
      </c>
      <c r="I101" s="41" t="e">
        <f>#REF!*1490000*M101</f>
        <v>#REF!</v>
      </c>
      <c r="J101" s="41" t="e">
        <f>#REF!*1490000*L101</f>
        <v>#REF!</v>
      </c>
      <c r="K101" s="41" t="e">
        <f>#REF!*1490000*M101</f>
        <v>#REF!</v>
      </c>
      <c r="L101" s="47" t="s">
        <v>162</v>
      </c>
      <c r="M101" s="47" t="s">
        <v>163</v>
      </c>
      <c r="N101" s="41" t="e">
        <f t="shared" si="7"/>
        <v>#REF!</v>
      </c>
      <c r="O101" s="41" t="e">
        <f t="shared" si="8"/>
        <v>#REF!</v>
      </c>
      <c r="P101" s="41" t="e">
        <f t="shared" si="5"/>
        <v>#REF!</v>
      </c>
      <c r="Q101" s="41" t="e">
        <f t="shared" si="9"/>
        <v>#REF!</v>
      </c>
      <c r="R101" s="48" t="e">
        <f t="shared" si="6"/>
        <v>#REF!</v>
      </c>
    </row>
    <row r="102" spans="1:18" s="30" customFormat="1" ht="23.1" customHeight="1">
      <c r="A102" s="43">
        <v>74</v>
      </c>
      <c r="B102" s="12" t="s">
        <v>125</v>
      </c>
      <c r="C102" s="1"/>
      <c r="D102" s="46">
        <v>200000</v>
      </c>
      <c r="E102" s="9"/>
      <c r="F102" s="41" t="e">
        <f>#REF!*L102*1490000</f>
        <v>#REF!</v>
      </c>
      <c r="G102" s="41" t="e">
        <f>#REF!*1490000*M102</f>
        <v>#REF!</v>
      </c>
      <c r="H102" s="41" t="e">
        <f>#REF!*1490000*L102</f>
        <v>#REF!</v>
      </c>
      <c r="I102" s="41" t="e">
        <f>#REF!*1490000*M102</f>
        <v>#REF!</v>
      </c>
      <c r="J102" s="41" t="e">
        <f>#REF!*1490000*L102</f>
        <v>#REF!</v>
      </c>
      <c r="K102" s="41" t="e">
        <f>#REF!*1490000*M102</f>
        <v>#REF!</v>
      </c>
      <c r="L102" s="47" t="s">
        <v>162</v>
      </c>
      <c r="M102" s="47" t="s">
        <v>163</v>
      </c>
      <c r="N102" s="41" t="e">
        <f t="shared" si="7"/>
        <v>#REF!</v>
      </c>
      <c r="O102" s="41" t="e">
        <f t="shared" si="8"/>
        <v>#REF!</v>
      </c>
      <c r="P102" s="41" t="e">
        <f t="shared" si="5"/>
        <v>#REF!</v>
      </c>
      <c r="Q102" s="41" t="e">
        <f t="shared" si="9"/>
        <v>#REF!</v>
      </c>
      <c r="R102" s="48" t="e">
        <f t="shared" si="6"/>
        <v>#REF!</v>
      </c>
    </row>
    <row r="103" spans="1:18" s="30" customFormat="1" ht="23.1" customHeight="1">
      <c r="A103" s="43">
        <v>75</v>
      </c>
      <c r="B103" s="12" t="s">
        <v>126</v>
      </c>
      <c r="C103" s="1"/>
      <c r="D103" s="46">
        <v>200000</v>
      </c>
      <c r="E103" s="9"/>
      <c r="F103" s="41" t="e">
        <f>#REF!*L103*1490000</f>
        <v>#REF!</v>
      </c>
      <c r="G103" s="41" t="e">
        <f>#REF!*1490000*M103</f>
        <v>#REF!</v>
      </c>
      <c r="H103" s="41" t="e">
        <f>#REF!*1490000*L103</f>
        <v>#REF!</v>
      </c>
      <c r="I103" s="41" t="e">
        <f>#REF!*1490000*M103</f>
        <v>#REF!</v>
      </c>
      <c r="J103" s="41" t="e">
        <f>#REF!*1490000*L103</f>
        <v>#REF!</v>
      </c>
      <c r="K103" s="41" t="e">
        <f>#REF!*1490000*M103</f>
        <v>#REF!</v>
      </c>
      <c r="L103" s="47" t="s">
        <v>162</v>
      </c>
      <c r="M103" s="47" t="s">
        <v>163</v>
      </c>
      <c r="N103" s="41" t="e">
        <f t="shared" si="7"/>
        <v>#REF!</v>
      </c>
      <c r="O103" s="41" t="e">
        <f t="shared" si="8"/>
        <v>#REF!</v>
      </c>
      <c r="P103" s="41" t="e">
        <f t="shared" si="5"/>
        <v>#REF!</v>
      </c>
      <c r="Q103" s="41" t="e">
        <f t="shared" si="9"/>
        <v>#REF!</v>
      </c>
      <c r="R103" s="48" t="e">
        <f t="shared" si="6"/>
        <v>#REF!</v>
      </c>
    </row>
    <row r="104" spans="1:18" s="30" customFormat="1" ht="23.1" customHeight="1">
      <c r="A104" s="43">
        <v>76</v>
      </c>
      <c r="B104" s="12" t="s">
        <v>70</v>
      </c>
      <c r="C104" s="1"/>
      <c r="D104" s="46">
        <v>200000</v>
      </c>
      <c r="E104" s="9"/>
      <c r="F104" s="41" t="e">
        <f>#REF!*L104*1490000</f>
        <v>#REF!</v>
      </c>
      <c r="G104" s="41" t="e">
        <f>#REF!*1490000*M104</f>
        <v>#REF!</v>
      </c>
      <c r="H104" s="41" t="e">
        <f>#REF!*1490000*L104</f>
        <v>#REF!</v>
      </c>
      <c r="I104" s="41" t="e">
        <f>#REF!*1490000*M104</f>
        <v>#REF!</v>
      </c>
      <c r="J104" s="41" t="e">
        <f>#REF!*1490000*L104</f>
        <v>#REF!</v>
      </c>
      <c r="K104" s="41" t="e">
        <f>#REF!*1490000*M104</f>
        <v>#REF!</v>
      </c>
      <c r="L104" s="47" t="s">
        <v>162</v>
      </c>
      <c r="M104" s="47" t="s">
        <v>163</v>
      </c>
      <c r="N104" s="41" t="e">
        <f t="shared" si="7"/>
        <v>#REF!</v>
      </c>
      <c r="O104" s="41" t="e">
        <f>N104*17.5%</f>
        <v>#REF!</v>
      </c>
      <c r="P104" s="41" t="e">
        <f>N104*3%</f>
        <v>#REF!</v>
      </c>
      <c r="Q104" s="41" t="e">
        <f t="shared" si="9"/>
        <v>#REF!</v>
      </c>
      <c r="R104" s="48" t="e">
        <f>N104*1%</f>
        <v>#REF!</v>
      </c>
    </row>
    <row r="105" spans="1:18" s="30" customFormat="1" ht="23.1" customHeight="1">
      <c r="A105" s="43">
        <v>77</v>
      </c>
      <c r="B105" s="12" t="s">
        <v>71</v>
      </c>
      <c r="C105" s="1"/>
      <c r="D105" s="46">
        <v>200000</v>
      </c>
      <c r="E105" s="9"/>
      <c r="F105" s="41" t="e">
        <f>#REF!*L105*1490000</f>
        <v>#REF!</v>
      </c>
      <c r="G105" s="41" t="e">
        <f>#REF!*1490000*M105</f>
        <v>#REF!</v>
      </c>
      <c r="H105" s="41" t="e">
        <f>#REF!*1490000*L105</f>
        <v>#REF!</v>
      </c>
      <c r="I105" s="41" t="e">
        <f>#REF!*1490000*M105</f>
        <v>#REF!</v>
      </c>
      <c r="J105" s="41" t="e">
        <f>#REF!*1490000*L105</f>
        <v>#REF!</v>
      </c>
      <c r="K105" s="41" t="e">
        <f>#REF!*1490000*M105</f>
        <v>#REF!</v>
      </c>
      <c r="L105" s="47" t="s">
        <v>162</v>
      </c>
      <c r="M105" s="47" t="s">
        <v>163</v>
      </c>
      <c r="N105" s="41" t="e">
        <f t="shared" si="7"/>
        <v>#REF!</v>
      </c>
      <c r="O105" s="41" t="e">
        <f>N105*17.5%</f>
        <v>#REF!</v>
      </c>
      <c r="P105" s="41" t="e">
        <f>N105*3%</f>
        <v>#REF!</v>
      </c>
      <c r="Q105" s="41" t="e">
        <f t="shared" si="9"/>
        <v>#REF!</v>
      </c>
      <c r="R105" s="48" t="e">
        <f>N105*1%</f>
        <v>#REF!</v>
      </c>
    </row>
    <row r="106" spans="1:18" s="30" customFormat="1" ht="23.1" customHeight="1">
      <c r="A106" s="43"/>
      <c r="B106" s="13" t="s">
        <v>127</v>
      </c>
      <c r="C106" s="1"/>
      <c r="D106" s="46"/>
      <c r="E106" s="9"/>
      <c r="F106" s="41" t="e">
        <f>#REF!*L106*1490000</f>
        <v>#REF!</v>
      </c>
      <c r="G106" s="41" t="e">
        <f>#REF!*1490000*M106</f>
        <v>#REF!</v>
      </c>
      <c r="H106" s="41" t="e">
        <f>#REF!*1490000*L106</f>
        <v>#REF!</v>
      </c>
      <c r="I106" s="41" t="e">
        <f>#REF!*1490000*M106</f>
        <v>#REF!</v>
      </c>
      <c r="J106" s="41" t="e">
        <f>#REF!*1490000*L106</f>
        <v>#REF!</v>
      </c>
      <c r="K106" s="41" t="e">
        <f>#REF!*1490000*M106</f>
        <v>#REF!</v>
      </c>
      <c r="L106" s="47" t="s">
        <v>162</v>
      </c>
      <c r="M106" s="47" t="s">
        <v>163</v>
      </c>
      <c r="N106" s="41" t="e">
        <f t="shared" si="7"/>
        <v>#REF!</v>
      </c>
      <c r="O106" s="41" t="e">
        <f t="shared" si="8"/>
        <v>#REF!</v>
      </c>
      <c r="P106" s="41" t="e">
        <f t="shared" si="5"/>
        <v>#REF!</v>
      </c>
      <c r="Q106" s="41" t="e">
        <f t="shared" si="9"/>
        <v>#REF!</v>
      </c>
      <c r="R106" s="48" t="e">
        <f t="shared" si="6"/>
        <v>#REF!</v>
      </c>
    </row>
    <row r="107" spans="1:18" s="30" customFormat="1" ht="23.1" customHeight="1">
      <c r="A107" s="43">
        <v>78</v>
      </c>
      <c r="B107" s="12" t="s">
        <v>128</v>
      </c>
      <c r="C107" s="1"/>
      <c r="D107" s="46">
        <v>200000</v>
      </c>
      <c r="E107" s="9"/>
      <c r="F107" s="41" t="e">
        <f>#REF!*L107*1490000</f>
        <v>#REF!</v>
      </c>
      <c r="G107" s="41" t="e">
        <f>#REF!*1490000*M107</f>
        <v>#REF!</v>
      </c>
      <c r="H107" s="41" t="e">
        <f>#REF!*1490000*L107</f>
        <v>#REF!</v>
      </c>
      <c r="I107" s="41" t="e">
        <f>#REF!*1490000*M107</f>
        <v>#REF!</v>
      </c>
      <c r="J107" s="41" t="e">
        <f>#REF!*1490000*L107</f>
        <v>#REF!</v>
      </c>
      <c r="K107" s="41" t="e">
        <f>#REF!*1490000*M107</f>
        <v>#REF!</v>
      </c>
      <c r="L107" s="47" t="s">
        <v>162</v>
      </c>
      <c r="M107" s="47" t="s">
        <v>163</v>
      </c>
      <c r="N107" s="41" t="e">
        <f t="shared" si="7"/>
        <v>#REF!</v>
      </c>
      <c r="O107" s="41" t="e">
        <f t="shared" si="8"/>
        <v>#REF!</v>
      </c>
      <c r="P107" s="41" t="e">
        <f t="shared" si="5"/>
        <v>#REF!</v>
      </c>
      <c r="Q107" s="41" t="e">
        <f t="shared" si="9"/>
        <v>#REF!</v>
      </c>
      <c r="R107" s="48" t="e">
        <f t="shared" si="6"/>
        <v>#REF!</v>
      </c>
    </row>
    <row r="108" spans="1:18" s="30" customFormat="1" ht="23.1" customHeight="1">
      <c r="A108" s="43">
        <v>79</v>
      </c>
      <c r="B108" s="12" t="s">
        <v>129</v>
      </c>
      <c r="C108" s="43" t="s">
        <v>158</v>
      </c>
      <c r="D108" s="46">
        <v>200000</v>
      </c>
      <c r="E108" s="9"/>
      <c r="F108" s="41" t="e">
        <f>#REF!*L108*1490000</f>
        <v>#REF!</v>
      </c>
      <c r="G108" s="41" t="e">
        <f>#REF!*1490000*M108</f>
        <v>#REF!</v>
      </c>
      <c r="H108" s="41" t="e">
        <f>#REF!*1490000*L108</f>
        <v>#REF!</v>
      </c>
      <c r="I108" s="41" t="e">
        <f>#REF!*1490000*M108</f>
        <v>#REF!</v>
      </c>
      <c r="J108" s="41" t="e">
        <f>#REF!*1490000*L108</f>
        <v>#REF!</v>
      </c>
      <c r="K108" s="41" t="e">
        <f>#REF!*1490000*M108</f>
        <v>#REF!</v>
      </c>
      <c r="L108" s="47" t="s">
        <v>162</v>
      </c>
      <c r="M108" s="47" t="s">
        <v>163</v>
      </c>
      <c r="N108" s="41" t="e">
        <f t="shared" si="7"/>
        <v>#REF!</v>
      </c>
      <c r="O108" s="41" t="e">
        <f t="shared" si="8"/>
        <v>#REF!</v>
      </c>
      <c r="P108" s="41" t="e">
        <f t="shared" si="5"/>
        <v>#REF!</v>
      </c>
      <c r="Q108" s="41" t="e">
        <f t="shared" si="9"/>
        <v>#REF!</v>
      </c>
      <c r="R108" s="48" t="e">
        <f t="shared" si="6"/>
        <v>#REF!</v>
      </c>
    </row>
    <row r="109" spans="1:18" s="95" customFormat="1" ht="23.1" customHeight="1">
      <c r="A109" s="89">
        <v>80</v>
      </c>
      <c r="B109" s="90" t="s">
        <v>130</v>
      </c>
      <c r="C109" s="96"/>
      <c r="D109" s="46">
        <v>200000</v>
      </c>
      <c r="E109" s="97"/>
      <c r="F109" s="92" t="e">
        <f>#REF!*L109*1490000</f>
        <v>#REF!</v>
      </c>
      <c r="G109" s="92" t="e">
        <f>#REF!*1490000*M109</f>
        <v>#REF!</v>
      </c>
      <c r="H109" s="92" t="e">
        <f>#REF!*1490000*L109</f>
        <v>#REF!</v>
      </c>
      <c r="I109" s="92" t="e">
        <f>#REF!*1490000*M109</f>
        <v>#REF!</v>
      </c>
      <c r="J109" s="92" t="e">
        <f>#REF!*1490000*L109</f>
        <v>#REF!</v>
      </c>
      <c r="K109" s="92" t="e">
        <f>#REF!*1490000*M109</f>
        <v>#REF!</v>
      </c>
      <c r="L109" s="93" t="s">
        <v>162</v>
      </c>
      <c r="M109" s="93" t="s">
        <v>163</v>
      </c>
      <c r="N109" s="92" t="e">
        <f t="shared" si="7"/>
        <v>#REF!</v>
      </c>
      <c r="O109" s="92" t="e">
        <f t="shared" si="8"/>
        <v>#REF!</v>
      </c>
      <c r="P109" s="92" t="e">
        <f t="shared" si="5"/>
        <v>#REF!</v>
      </c>
      <c r="Q109" s="92" t="e">
        <f t="shared" si="9"/>
        <v>#REF!</v>
      </c>
      <c r="R109" s="94" t="e">
        <f t="shared" si="6"/>
        <v>#REF!</v>
      </c>
    </row>
    <row r="110" spans="1:18" s="95" customFormat="1" ht="23.1" customHeight="1">
      <c r="A110" s="89">
        <v>81</v>
      </c>
      <c r="B110" s="90" t="s">
        <v>131</v>
      </c>
      <c r="C110" s="96"/>
      <c r="D110" s="46">
        <v>200000</v>
      </c>
      <c r="E110" s="97"/>
      <c r="F110" s="92" t="e">
        <f>#REF!*L110*1490000</f>
        <v>#REF!</v>
      </c>
      <c r="G110" s="92" t="e">
        <f>#REF!*1490000*M110</f>
        <v>#REF!</v>
      </c>
      <c r="H110" s="92" t="e">
        <f>#REF!*1490000*L110</f>
        <v>#REF!</v>
      </c>
      <c r="I110" s="92" t="e">
        <f>#REF!*1490000*M110</f>
        <v>#REF!</v>
      </c>
      <c r="J110" s="92" t="e">
        <f>#REF!*1490000*L110</f>
        <v>#REF!</v>
      </c>
      <c r="K110" s="92" t="e">
        <f>#REF!*1490000*M110</f>
        <v>#REF!</v>
      </c>
      <c r="L110" s="93" t="s">
        <v>162</v>
      </c>
      <c r="M110" s="93" t="s">
        <v>163</v>
      </c>
      <c r="N110" s="92" t="e">
        <f t="shared" si="7"/>
        <v>#REF!</v>
      </c>
      <c r="O110" s="92" t="e">
        <f t="shared" si="8"/>
        <v>#REF!</v>
      </c>
      <c r="P110" s="92" t="e">
        <f t="shared" si="5"/>
        <v>#REF!</v>
      </c>
      <c r="Q110" s="92" t="e">
        <f t="shared" si="9"/>
        <v>#REF!</v>
      </c>
      <c r="R110" s="94" t="e">
        <f t="shared" si="6"/>
        <v>#REF!</v>
      </c>
    </row>
    <row r="111" spans="1:18" s="30" customFormat="1" ht="23.1" customHeight="1">
      <c r="A111" s="43">
        <v>82</v>
      </c>
      <c r="B111" s="12" t="s">
        <v>132</v>
      </c>
      <c r="C111" s="1"/>
      <c r="D111" s="46">
        <v>200000</v>
      </c>
      <c r="E111" s="9"/>
      <c r="F111" s="41" t="e">
        <f>#REF!*L111*1490000</f>
        <v>#REF!</v>
      </c>
      <c r="G111" s="41" t="e">
        <f>#REF!*1490000*M111</f>
        <v>#REF!</v>
      </c>
      <c r="H111" s="41" t="e">
        <f>#REF!*1490000*L111</f>
        <v>#REF!</v>
      </c>
      <c r="I111" s="41" t="e">
        <f>#REF!*1490000*M111</f>
        <v>#REF!</v>
      </c>
      <c r="J111" s="41" t="e">
        <f>#REF!*1490000*L111</f>
        <v>#REF!</v>
      </c>
      <c r="K111" s="41" t="e">
        <f>#REF!*1490000*M111</f>
        <v>#REF!</v>
      </c>
      <c r="L111" s="47" t="s">
        <v>162</v>
      </c>
      <c r="M111" s="47" t="s">
        <v>163</v>
      </c>
      <c r="N111" s="41" t="e">
        <f t="shared" si="7"/>
        <v>#REF!</v>
      </c>
      <c r="O111" s="41" t="e">
        <f t="shared" si="8"/>
        <v>#REF!</v>
      </c>
      <c r="P111" s="41" t="e">
        <f t="shared" si="5"/>
        <v>#REF!</v>
      </c>
      <c r="Q111" s="41" t="e">
        <f t="shared" si="9"/>
        <v>#REF!</v>
      </c>
      <c r="R111" s="48" t="e">
        <f t="shared" si="6"/>
        <v>#REF!</v>
      </c>
    </row>
    <row r="112" spans="1:18" s="30" customFormat="1" ht="23.1" customHeight="1">
      <c r="A112" s="43"/>
      <c r="B112" s="13" t="s">
        <v>133</v>
      </c>
      <c r="C112" s="1"/>
      <c r="D112" s="46"/>
      <c r="E112" s="9"/>
      <c r="F112" s="41" t="e">
        <f>#REF!*L112*1490000</f>
        <v>#REF!</v>
      </c>
      <c r="G112" s="41" t="e">
        <f>#REF!*1490000*M112</f>
        <v>#REF!</v>
      </c>
      <c r="H112" s="41" t="e">
        <f>#REF!*1490000*L112</f>
        <v>#REF!</v>
      </c>
      <c r="I112" s="41" t="e">
        <f>#REF!*1490000*M112</f>
        <v>#REF!</v>
      </c>
      <c r="J112" s="41" t="e">
        <f>#REF!*1490000*L112</f>
        <v>#REF!</v>
      </c>
      <c r="K112" s="41" t="e">
        <f>#REF!*1490000*M112</f>
        <v>#REF!</v>
      </c>
      <c r="L112" s="47" t="s">
        <v>162</v>
      </c>
      <c r="M112" s="47" t="s">
        <v>163</v>
      </c>
      <c r="N112" s="41" t="e">
        <f t="shared" si="7"/>
        <v>#REF!</v>
      </c>
      <c r="O112" s="41" t="e">
        <f t="shared" si="8"/>
        <v>#REF!</v>
      </c>
      <c r="P112" s="41" t="e">
        <f t="shared" si="5"/>
        <v>#REF!</v>
      </c>
      <c r="Q112" s="41" t="e">
        <f t="shared" si="9"/>
        <v>#REF!</v>
      </c>
      <c r="R112" s="48" t="e">
        <f t="shared" si="6"/>
        <v>#REF!</v>
      </c>
    </row>
    <row r="113" spans="1:18" s="30" customFormat="1" ht="23.1" customHeight="1">
      <c r="A113" s="43">
        <v>83</v>
      </c>
      <c r="B113" s="12" t="s">
        <v>134</v>
      </c>
      <c r="C113" s="43" t="s">
        <v>158</v>
      </c>
      <c r="D113" s="46">
        <v>200000</v>
      </c>
      <c r="E113" s="9"/>
      <c r="F113" s="41" t="e">
        <f>#REF!*L113*1490000</f>
        <v>#REF!</v>
      </c>
      <c r="G113" s="41" t="e">
        <f>#REF!*1490000*M113</f>
        <v>#REF!</v>
      </c>
      <c r="H113" s="41" t="e">
        <f>#REF!*1490000*L113</f>
        <v>#REF!</v>
      </c>
      <c r="I113" s="41" t="e">
        <f>#REF!*1490000*M113</f>
        <v>#REF!</v>
      </c>
      <c r="J113" s="41" t="e">
        <f>#REF!*1490000*L113</f>
        <v>#REF!</v>
      </c>
      <c r="K113" s="41" t="e">
        <f>#REF!*1490000*M113</f>
        <v>#REF!</v>
      </c>
      <c r="L113" s="47" t="s">
        <v>162</v>
      </c>
      <c r="M113" s="47" t="s">
        <v>163</v>
      </c>
      <c r="N113" s="41" t="e">
        <f t="shared" si="7"/>
        <v>#REF!</v>
      </c>
      <c r="O113" s="41" t="e">
        <f t="shared" si="8"/>
        <v>#REF!</v>
      </c>
      <c r="P113" s="41" t="e">
        <f t="shared" si="5"/>
        <v>#REF!</v>
      </c>
      <c r="Q113" s="41" t="e">
        <f t="shared" si="9"/>
        <v>#REF!</v>
      </c>
      <c r="R113" s="48" t="e">
        <f t="shared" si="6"/>
        <v>#REF!</v>
      </c>
    </row>
    <row r="114" spans="1:18" s="79" customFormat="1" ht="23.1" customHeight="1">
      <c r="A114" s="43">
        <v>84</v>
      </c>
      <c r="B114" s="12" t="s">
        <v>135</v>
      </c>
      <c r="C114" s="1"/>
      <c r="D114" s="46">
        <v>200000</v>
      </c>
      <c r="E114" s="9"/>
      <c r="F114" s="41" t="e">
        <f>#REF!*L114*1490000</f>
        <v>#REF!</v>
      </c>
      <c r="G114" s="41" t="e">
        <f>#REF!*1490000*M114</f>
        <v>#REF!</v>
      </c>
      <c r="H114" s="41" t="e">
        <f>#REF!*1490000*L114</f>
        <v>#REF!</v>
      </c>
      <c r="I114" s="41" t="e">
        <f>#REF!*1490000*M114</f>
        <v>#REF!</v>
      </c>
      <c r="J114" s="41" t="e">
        <f>#REF!*1490000*L114</f>
        <v>#REF!</v>
      </c>
      <c r="K114" s="41" t="e">
        <f>#REF!*1490000*M114</f>
        <v>#REF!</v>
      </c>
      <c r="L114" s="47" t="s">
        <v>162</v>
      </c>
      <c r="M114" s="47" t="s">
        <v>163</v>
      </c>
      <c r="N114" s="41" t="e">
        <f t="shared" si="7"/>
        <v>#REF!</v>
      </c>
      <c r="O114" s="41" t="e">
        <f t="shared" si="8"/>
        <v>#REF!</v>
      </c>
      <c r="P114" s="41" t="e">
        <f t="shared" si="5"/>
        <v>#REF!</v>
      </c>
      <c r="Q114" s="41" t="e">
        <f t="shared" si="9"/>
        <v>#REF!</v>
      </c>
      <c r="R114" s="48" t="e">
        <f t="shared" si="6"/>
        <v>#REF!</v>
      </c>
    </row>
    <row r="115" spans="1:18" s="30" customFormat="1" ht="23.1" customHeight="1">
      <c r="A115" s="43">
        <v>85</v>
      </c>
      <c r="B115" s="12" t="s">
        <v>136</v>
      </c>
      <c r="C115" s="1"/>
      <c r="D115" s="46">
        <v>200000</v>
      </c>
      <c r="E115" s="9"/>
      <c r="F115" s="41" t="e">
        <f>#REF!*L115*1490000</f>
        <v>#REF!</v>
      </c>
      <c r="G115" s="41" t="e">
        <f>#REF!*1490000*M115</f>
        <v>#REF!</v>
      </c>
      <c r="H115" s="41" t="e">
        <f>#REF!*1490000*L115</f>
        <v>#REF!</v>
      </c>
      <c r="I115" s="41" t="e">
        <f>#REF!*1490000*M115</f>
        <v>#REF!</v>
      </c>
      <c r="J115" s="41" t="e">
        <f>#REF!*1490000*L115</f>
        <v>#REF!</v>
      </c>
      <c r="K115" s="41" t="e">
        <f>#REF!*1490000*M115</f>
        <v>#REF!</v>
      </c>
      <c r="L115" s="47" t="s">
        <v>162</v>
      </c>
      <c r="M115" s="47" t="s">
        <v>163</v>
      </c>
      <c r="N115" s="41" t="e">
        <f t="shared" si="7"/>
        <v>#REF!</v>
      </c>
      <c r="O115" s="41" t="e">
        <f t="shared" si="8"/>
        <v>#REF!</v>
      </c>
      <c r="P115" s="41" t="e">
        <f t="shared" si="5"/>
        <v>#REF!</v>
      </c>
      <c r="Q115" s="41" t="e">
        <f t="shared" si="9"/>
        <v>#REF!</v>
      </c>
      <c r="R115" s="48" t="e">
        <f t="shared" si="6"/>
        <v>#REF!</v>
      </c>
    </row>
    <row r="116" spans="1:18" s="30" customFormat="1" ht="23.1" customHeight="1">
      <c r="A116" s="43">
        <v>86</v>
      </c>
      <c r="B116" s="12" t="s">
        <v>137</v>
      </c>
      <c r="C116" s="1"/>
      <c r="D116" s="46">
        <v>200000</v>
      </c>
      <c r="E116" s="9"/>
      <c r="F116" s="41" t="e">
        <f>#REF!*L116*1490000</f>
        <v>#REF!</v>
      </c>
      <c r="G116" s="41" t="e">
        <f>#REF!*1490000*M116</f>
        <v>#REF!</v>
      </c>
      <c r="H116" s="41" t="e">
        <f>#REF!*1490000*L116</f>
        <v>#REF!</v>
      </c>
      <c r="I116" s="41" t="e">
        <f>#REF!*1490000*M116</f>
        <v>#REF!</v>
      </c>
      <c r="J116" s="41" t="e">
        <f>#REF!*1490000*L116</f>
        <v>#REF!</v>
      </c>
      <c r="K116" s="41" t="e">
        <f>#REF!*1490000*M116</f>
        <v>#REF!</v>
      </c>
      <c r="L116" s="47" t="s">
        <v>162</v>
      </c>
      <c r="M116" s="47" t="s">
        <v>163</v>
      </c>
      <c r="N116" s="41" t="e">
        <f t="shared" si="7"/>
        <v>#REF!</v>
      </c>
      <c r="O116" s="41" t="e">
        <f t="shared" si="8"/>
        <v>#REF!</v>
      </c>
      <c r="P116" s="41" t="e">
        <f t="shared" si="5"/>
        <v>#REF!</v>
      </c>
      <c r="Q116" s="41" t="e">
        <f t="shared" si="9"/>
        <v>#REF!</v>
      </c>
      <c r="R116" s="48" t="e">
        <f t="shared" si="6"/>
        <v>#REF!</v>
      </c>
    </row>
    <row r="117" spans="1:18" s="30" customFormat="1" ht="23.1" customHeight="1">
      <c r="A117" s="43">
        <v>87</v>
      </c>
      <c r="B117" s="12" t="s">
        <v>138</v>
      </c>
      <c r="C117" s="1"/>
      <c r="D117" s="46">
        <v>200000</v>
      </c>
      <c r="E117" s="9"/>
      <c r="F117" s="41" t="e">
        <f>#REF!*L117*1490000</f>
        <v>#REF!</v>
      </c>
      <c r="G117" s="41" t="e">
        <f>#REF!*1490000*M117</f>
        <v>#REF!</v>
      </c>
      <c r="H117" s="41" t="e">
        <f>#REF!*1490000*L117</f>
        <v>#REF!</v>
      </c>
      <c r="I117" s="41" t="e">
        <f>#REF!*1490000*M117</f>
        <v>#REF!</v>
      </c>
      <c r="J117" s="41" t="e">
        <f>#REF!*1490000*L117</f>
        <v>#REF!</v>
      </c>
      <c r="K117" s="41" t="e">
        <f>#REF!*1490000*M117</f>
        <v>#REF!</v>
      </c>
      <c r="L117" s="47" t="s">
        <v>162</v>
      </c>
      <c r="M117" s="47" t="s">
        <v>163</v>
      </c>
      <c r="N117" s="41" t="e">
        <f t="shared" si="7"/>
        <v>#REF!</v>
      </c>
      <c r="O117" s="41" t="e">
        <f t="shared" si="8"/>
        <v>#REF!</v>
      </c>
      <c r="P117" s="41" t="e">
        <f t="shared" ref="P117:P126" si="10">N117*3%</f>
        <v>#REF!</v>
      </c>
      <c r="Q117" s="41" t="e">
        <f t="shared" si="9"/>
        <v>#REF!</v>
      </c>
      <c r="R117" s="48" t="e">
        <f t="shared" ref="R117:R126" si="11">N117*1%</f>
        <v>#REF!</v>
      </c>
    </row>
    <row r="118" spans="1:18" s="30" customFormat="1" ht="23.1" customHeight="1">
      <c r="A118" s="43"/>
      <c r="B118" s="13" t="s">
        <v>139</v>
      </c>
      <c r="C118" s="1"/>
      <c r="D118" s="46"/>
      <c r="E118" s="9"/>
      <c r="F118" s="41" t="e">
        <f>#REF!*L118*1490000</f>
        <v>#REF!</v>
      </c>
      <c r="G118" s="41" t="e">
        <f>#REF!*1490000*M118</f>
        <v>#REF!</v>
      </c>
      <c r="H118" s="41" t="e">
        <f>#REF!*1490000*L118</f>
        <v>#REF!</v>
      </c>
      <c r="I118" s="41" t="e">
        <f>#REF!*1490000*M118</f>
        <v>#REF!</v>
      </c>
      <c r="J118" s="41" t="e">
        <f>#REF!*1490000*L118</f>
        <v>#REF!</v>
      </c>
      <c r="K118" s="41" t="e">
        <f>#REF!*1490000*M118</f>
        <v>#REF!</v>
      </c>
      <c r="L118" s="47" t="s">
        <v>162</v>
      </c>
      <c r="M118" s="47" t="s">
        <v>163</v>
      </c>
      <c r="N118" s="41" t="e">
        <f t="shared" si="7"/>
        <v>#REF!</v>
      </c>
      <c r="O118" s="41" t="e">
        <f t="shared" si="8"/>
        <v>#REF!</v>
      </c>
      <c r="P118" s="41" t="e">
        <f t="shared" si="10"/>
        <v>#REF!</v>
      </c>
      <c r="Q118" s="41" t="e">
        <f t="shared" si="9"/>
        <v>#REF!</v>
      </c>
      <c r="R118" s="48" t="e">
        <f t="shared" si="11"/>
        <v>#REF!</v>
      </c>
    </row>
    <row r="119" spans="1:18" s="30" customFormat="1" ht="23.1" customHeight="1">
      <c r="A119" s="43">
        <v>88</v>
      </c>
      <c r="B119" s="12" t="s">
        <v>140</v>
      </c>
      <c r="C119" s="43" t="s">
        <v>158</v>
      </c>
      <c r="D119" s="46">
        <v>200000</v>
      </c>
      <c r="E119" s="9"/>
      <c r="F119" s="41" t="e">
        <f>#REF!*L119*1490000</f>
        <v>#REF!</v>
      </c>
      <c r="G119" s="41" t="e">
        <f>#REF!*1490000*M119</f>
        <v>#REF!</v>
      </c>
      <c r="H119" s="41" t="e">
        <f>#REF!*1490000*L119</f>
        <v>#REF!</v>
      </c>
      <c r="I119" s="41" t="e">
        <f>#REF!*1490000*M119</f>
        <v>#REF!</v>
      </c>
      <c r="J119" s="41" t="e">
        <f>#REF!*1490000*L119</f>
        <v>#REF!</v>
      </c>
      <c r="K119" s="41" t="e">
        <f>#REF!*1490000*M119</f>
        <v>#REF!</v>
      </c>
      <c r="L119" s="47" t="s">
        <v>162</v>
      </c>
      <c r="M119" s="47" t="s">
        <v>163</v>
      </c>
      <c r="N119" s="41" t="e">
        <f t="shared" si="7"/>
        <v>#REF!</v>
      </c>
      <c r="O119" s="41" t="e">
        <f t="shared" si="8"/>
        <v>#REF!</v>
      </c>
      <c r="P119" s="41" t="e">
        <f t="shared" si="10"/>
        <v>#REF!</v>
      </c>
      <c r="Q119" s="41" t="e">
        <f t="shared" si="9"/>
        <v>#REF!</v>
      </c>
      <c r="R119" s="48" t="e">
        <f t="shared" si="11"/>
        <v>#REF!</v>
      </c>
    </row>
    <row r="120" spans="1:18" s="30" customFormat="1" ht="23.1" customHeight="1">
      <c r="A120" s="43">
        <v>89</v>
      </c>
      <c r="B120" s="12" t="s">
        <v>142</v>
      </c>
      <c r="C120" s="1"/>
      <c r="D120" s="46">
        <v>200000</v>
      </c>
      <c r="E120" s="9"/>
      <c r="F120" s="41" t="e">
        <f>#REF!*L120*1490000</f>
        <v>#REF!</v>
      </c>
      <c r="G120" s="41" t="e">
        <f>#REF!*1490000*M120</f>
        <v>#REF!</v>
      </c>
      <c r="H120" s="41" t="e">
        <f>#REF!*1490000*L120</f>
        <v>#REF!</v>
      </c>
      <c r="I120" s="41" t="e">
        <f>#REF!*1490000*M120</f>
        <v>#REF!</v>
      </c>
      <c r="J120" s="41" t="e">
        <f>#REF!*1490000*L120</f>
        <v>#REF!</v>
      </c>
      <c r="K120" s="41" t="e">
        <f>#REF!*1490000*M120</f>
        <v>#REF!</v>
      </c>
      <c r="L120" s="47" t="s">
        <v>162</v>
      </c>
      <c r="M120" s="47" t="s">
        <v>163</v>
      </c>
      <c r="N120" s="41" t="e">
        <f t="shared" si="7"/>
        <v>#REF!</v>
      </c>
      <c r="O120" s="41" t="e">
        <f t="shared" si="8"/>
        <v>#REF!</v>
      </c>
      <c r="P120" s="41" t="e">
        <f t="shared" si="10"/>
        <v>#REF!</v>
      </c>
      <c r="Q120" s="41" t="e">
        <f t="shared" si="9"/>
        <v>#REF!</v>
      </c>
      <c r="R120" s="48" t="e">
        <f t="shared" si="11"/>
        <v>#REF!</v>
      </c>
    </row>
    <row r="121" spans="1:18" s="79" customFormat="1" ht="23.1" customHeight="1">
      <c r="A121" s="43">
        <v>90</v>
      </c>
      <c r="B121" s="12" t="s">
        <v>143</v>
      </c>
      <c r="C121" s="1"/>
      <c r="D121" s="46">
        <v>200000</v>
      </c>
      <c r="E121" s="9"/>
      <c r="F121" s="41" t="e">
        <f>#REF!*L121*1490000</f>
        <v>#REF!</v>
      </c>
      <c r="G121" s="41" t="e">
        <f>#REF!*1490000*M121</f>
        <v>#REF!</v>
      </c>
      <c r="H121" s="41" t="e">
        <f>#REF!*1490000*L121</f>
        <v>#REF!</v>
      </c>
      <c r="I121" s="41" t="e">
        <f>#REF!*1490000*M121</f>
        <v>#REF!</v>
      </c>
      <c r="J121" s="41" t="e">
        <f>#REF!*1490000*L121</f>
        <v>#REF!</v>
      </c>
      <c r="K121" s="41" t="e">
        <f>#REF!*1490000*M121</f>
        <v>#REF!</v>
      </c>
      <c r="L121" s="47" t="s">
        <v>162</v>
      </c>
      <c r="M121" s="47" t="s">
        <v>163</v>
      </c>
      <c r="N121" s="41" t="e">
        <f t="shared" si="7"/>
        <v>#REF!</v>
      </c>
      <c r="O121" s="41" t="e">
        <f t="shared" si="8"/>
        <v>#REF!</v>
      </c>
      <c r="P121" s="41" t="e">
        <f t="shared" si="10"/>
        <v>#REF!</v>
      </c>
      <c r="Q121" s="41" t="e">
        <f t="shared" si="9"/>
        <v>#REF!</v>
      </c>
      <c r="R121" s="48" t="e">
        <f t="shared" si="11"/>
        <v>#REF!</v>
      </c>
    </row>
    <row r="122" spans="1:18" s="30" customFormat="1" ht="23.1" customHeight="1">
      <c r="A122" s="43"/>
      <c r="B122" s="13" t="s">
        <v>145</v>
      </c>
      <c r="C122" s="1"/>
      <c r="D122" s="46"/>
      <c r="E122" s="9"/>
      <c r="F122" s="41" t="e">
        <f>#REF!*L122*1490000</f>
        <v>#REF!</v>
      </c>
      <c r="G122" s="41" t="e">
        <f>#REF!*1490000*M122</f>
        <v>#REF!</v>
      </c>
      <c r="H122" s="41" t="e">
        <f>#REF!*1490000*L122</f>
        <v>#REF!</v>
      </c>
      <c r="I122" s="41" t="e">
        <f>#REF!*1490000*M122</f>
        <v>#REF!</v>
      </c>
      <c r="J122" s="41" t="e">
        <f>#REF!*1490000*L122</f>
        <v>#REF!</v>
      </c>
      <c r="K122" s="41" t="e">
        <f>#REF!*1490000*M122</f>
        <v>#REF!</v>
      </c>
      <c r="L122" s="47" t="s">
        <v>162</v>
      </c>
      <c r="M122" s="47" t="s">
        <v>163</v>
      </c>
      <c r="N122" s="41" t="e">
        <f t="shared" si="7"/>
        <v>#REF!</v>
      </c>
      <c r="O122" s="41" t="e">
        <f t="shared" si="8"/>
        <v>#REF!</v>
      </c>
      <c r="P122" s="41" t="e">
        <f t="shared" si="10"/>
        <v>#REF!</v>
      </c>
      <c r="Q122" s="41" t="e">
        <f t="shared" si="9"/>
        <v>#REF!</v>
      </c>
      <c r="R122" s="48" t="e">
        <f t="shared" si="11"/>
        <v>#REF!</v>
      </c>
    </row>
    <row r="123" spans="1:18" s="30" customFormat="1" ht="23.1" customHeight="1">
      <c r="A123" s="43">
        <v>91</v>
      </c>
      <c r="B123" s="12" t="s">
        <v>181</v>
      </c>
      <c r="C123" s="1"/>
      <c r="D123" s="46">
        <v>200000</v>
      </c>
      <c r="E123" s="9"/>
      <c r="F123" s="41" t="e">
        <f>#REF!*L123*1490000</f>
        <v>#REF!</v>
      </c>
      <c r="G123" s="41" t="e">
        <f>#REF!*1490000*M123</f>
        <v>#REF!</v>
      </c>
      <c r="H123" s="41" t="e">
        <f>#REF!*1490000*L123</f>
        <v>#REF!</v>
      </c>
      <c r="I123" s="41" t="e">
        <f>#REF!*1490000*M123</f>
        <v>#REF!</v>
      </c>
      <c r="J123" s="41" t="e">
        <f>#REF!*1490000*L123</f>
        <v>#REF!</v>
      </c>
      <c r="K123" s="41" t="e">
        <f>#REF!*1490000*M123</f>
        <v>#REF!</v>
      </c>
      <c r="L123" s="47" t="s">
        <v>162</v>
      </c>
      <c r="M123" s="47" t="s">
        <v>163</v>
      </c>
      <c r="N123" s="41" t="e">
        <f t="shared" si="7"/>
        <v>#REF!</v>
      </c>
      <c r="O123" s="41" t="e">
        <f t="shared" si="8"/>
        <v>#REF!</v>
      </c>
      <c r="P123" s="41" t="e">
        <f t="shared" si="10"/>
        <v>#REF!</v>
      </c>
      <c r="Q123" s="41" t="e">
        <f t="shared" si="9"/>
        <v>#REF!</v>
      </c>
      <c r="R123" s="48" t="e">
        <f t="shared" si="11"/>
        <v>#REF!</v>
      </c>
    </row>
    <row r="124" spans="1:18" s="30" customFormat="1" ht="23.1" customHeight="1">
      <c r="A124" s="43">
        <v>92</v>
      </c>
      <c r="B124" s="12" t="s">
        <v>147</v>
      </c>
      <c r="C124" s="1"/>
      <c r="D124" s="46">
        <v>200000</v>
      </c>
      <c r="E124" s="9"/>
      <c r="F124" s="41" t="e">
        <f>#REF!*L124*1490000</f>
        <v>#REF!</v>
      </c>
      <c r="G124" s="41" t="e">
        <f>#REF!*1490000*M124</f>
        <v>#REF!</v>
      </c>
      <c r="H124" s="41" t="e">
        <f>#REF!*1490000*L124</f>
        <v>#REF!</v>
      </c>
      <c r="I124" s="41" t="e">
        <f>#REF!*1490000*M124</f>
        <v>#REF!</v>
      </c>
      <c r="J124" s="41" t="e">
        <f>#REF!*1490000*L124</f>
        <v>#REF!</v>
      </c>
      <c r="K124" s="41" t="e">
        <f>#REF!*1490000*M124</f>
        <v>#REF!</v>
      </c>
      <c r="L124" s="47" t="s">
        <v>162</v>
      </c>
      <c r="M124" s="47" t="s">
        <v>163</v>
      </c>
      <c r="N124" s="41" t="e">
        <f t="shared" si="7"/>
        <v>#REF!</v>
      </c>
      <c r="O124" s="41" t="e">
        <f t="shared" si="8"/>
        <v>#REF!</v>
      </c>
      <c r="P124" s="41" t="e">
        <f t="shared" si="10"/>
        <v>#REF!</v>
      </c>
      <c r="Q124" s="41" t="e">
        <f t="shared" si="9"/>
        <v>#REF!</v>
      </c>
      <c r="R124" s="48" t="e">
        <f t="shared" si="11"/>
        <v>#REF!</v>
      </c>
    </row>
    <row r="125" spans="1:18" s="30" customFormat="1" ht="23.1" customHeight="1">
      <c r="A125" s="43">
        <v>93</v>
      </c>
      <c r="B125" s="12" t="s">
        <v>148</v>
      </c>
      <c r="C125" s="43" t="s">
        <v>158</v>
      </c>
      <c r="D125" s="46">
        <v>200000</v>
      </c>
      <c r="E125" s="9"/>
      <c r="F125" s="41" t="e">
        <f>#REF!*L125*1490000</f>
        <v>#REF!</v>
      </c>
      <c r="G125" s="41" t="e">
        <f>#REF!*1490000*M125</f>
        <v>#REF!</v>
      </c>
      <c r="H125" s="41" t="e">
        <f>#REF!*1490000*L125</f>
        <v>#REF!</v>
      </c>
      <c r="I125" s="41" t="e">
        <f>#REF!*1490000*M125</f>
        <v>#REF!</v>
      </c>
      <c r="J125" s="41" t="e">
        <f>#REF!*1490000*L125</f>
        <v>#REF!</v>
      </c>
      <c r="K125" s="41" t="e">
        <f>#REF!*1490000*M125</f>
        <v>#REF!</v>
      </c>
      <c r="L125" s="47" t="s">
        <v>162</v>
      </c>
      <c r="M125" s="47" t="s">
        <v>163</v>
      </c>
      <c r="N125" s="41" t="e">
        <f t="shared" si="7"/>
        <v>#REF!</v>
      </c>
      <c r="O125" s="41" t="e">
        <f t="shared" si="8"/>
        <v>#REF!</v>
      </c>
      <c r="P125" s="41" t="e">
        <f t="shared" si="10"/>
        <v>#REF!</v>
      </c>
      <c r="Q125" s="41" t="e">
        <f t="shared" si="9"/>
        <v>#REF!</v>
      </c>
      <c r="R125" s="48" t="e">
        <f t="shared" si="11"/>
        <v>#REF!</v>
      </c>
    </row>
    <row r="126" spans="1:18" s="30" customFormat="1" ht="23.1" customHeight="1">
      <c r="A126" s="43"/>
      <c r="B126" s="13" t="s">
        <v>149</v>
      </c>
      <c r="C126" s="1"/>
      <c r="D126" s="46"/>
      <c r="E126" s="9"/>
      <c r="F126" s="41" t="e">
        <f>#REF!*L126*1490000</f>
        <v>#REF!</v>
      </c>
      <c r="G126" s="41" t="e">
        <f>#REF!*1490000*M126</f>
        <v>#REF!</v>
      </c>
      <c r="H126" s="41" t="e">
        <f>#REF!*1490000*L126</f>
        <v>#REF!</v>
      </c>
      <c r="I126" s="41" t="e">
        <f>#REF!*1490000*M126</f>
        <v>#REF!</v>
      </c>
      <c r="J126" s="41" t="e">
        <f>#REF!*1490000*L126</f>
        <v>#REF!</v>
      </c>
      <c r="K126" s="41" t="e">
        <f>#REF!*1490000*M126</f>
        <v>#REF!</v>
      </c>
      <c r="L126" s="47" t="s">
        <v>162</v>
      </c>
      <c r="M126" s="47" t="s">
        <v>163</v>
      </c>
      <c r="N126" s="41" t="e">
        <f t="shared" si="7"/>
        <v>#REF!</v>
      </c>
      <c r="O126" s="41" t="e">
        <f t="shared" si="8"/>
        <v>#REF!</v>
      </c>
      <c r="P126" s="41" t="e">
        <f t="shared" si="10"/>
        <v>#REF!</v>
      </c>
      <c r="Q126" s="41" t="e">
        <f t="shared" si="9"/>
        <v>#REF!</v>
      </c>
      <c r="R126" s="48" t="e">
        <f t="shared" si="11"/>
        <v>#REF!</v>
      </c>
    </row>
    <row r="127" spans="1:18" s="30" customFormat="1" ht="23.1" customHeight="1">
      <c r="A127" s="43">
        <v>94</v>
      </c>
      <c r="B127" s="12" t="s">
        <v>151</v>
      </c>
      <c r="C127" s="1"/>
      <c r="D127" s="46">
        <v>200000</v>
      </c>
      <c r="E127" s="9"/>
      <c r="F127" s="41" t="e">
        <f>#REF!*L127*1490000</f>
        <v>#REF!</v>
      </c>
      <c r="G127" s="41" t="e">
        <f>#REF!*1490000*M127</f>
        <v>#REF!</v>
      </c>
      <c r="H127" s="41" t="e">
        <f>#REF!*1490000*L127</f>
        <v>#REF!</v>
      </c>
      <c r="I127" s="41" t="e">
        <f>#REF!*1490000*M127</f>
        <v>#REF!</v>
      </c>
      <c r="J127" s="41" t="e">
        <f>#REF!*1490000*L127</f>
        <v>#REF!</v>
      </c>
      <c r="K127" s="41" t="e">
        <f>#REF!*1490000*M127</f>
        <v>#REF!</v>
      </c>
      <c r="L127" s="47" t="s">
        <v>162</v>
      </c>
      <c r="M127" s="47" t="s">
        <v>163</v>
      </c>
      <c r="N127" s="41" t="e">
        <f t="shared" si="7"/>
        <v>#REF!</v>
      </c>
      <c r="O127" s="41" t="e">
        <f t="shared" si="8"/>
        <v>#REF!</v>
      </c>
      <c r="P127" s="41" t="e">
        <f>N127*3%</f>
        <v>#REF!</v>
      </c>
      <c r="Q127" s="41" t="e">
        <f t="shared" si="9"/>
        <v>#REF!</v>
      </c>
      <c r="R127" s="48" t="e">
        <f>N127*1%</f>
        <v>#REF!</v>
      </c>
    </row>
    <row r="128" spans="1:18" s="30" customFormat="1" ht="23.1" customHeight="1">
      <c r="A128" s="43">
        <v>95</v>
      </c>
      <c r="B128" s="12" t="s">
        <v>152</v>
      </c>
      <c r="C128" s="43" t="s">
        <v>158</v>
      </c>
      <c r="D128" s="46">
        <v>200000</v>
      </c>
      <c r="E128" s="9"/>
      <c r="F128" s="41" t="e">
        <f>#REF!*L128*1490000</f>
        <v>#REF!</v>
      </c>
      <c r="G128" s="41" t="e">
        <f>#REF!*1490000*M128</f>
        <v>#REF!</v>
      </c>
      <c r="H128" s="41" t="e">
        <f>#REF!*1490000*L128</f>
        <v>#REF!</v>
      </c>
      <c r="I128" s="41" t="e">
        <f>#REF!*1490000*M128</f>
        <v>#REF!</v>
      </c>
      <c r="J128" s="41" t="e">
        <f>#REF!*1490000*L128</f>
        <v>#REF!</v>
      </c>
      <c r="K128" s="41" t="e">
        <f>#REF!*1490000*M128</f>
        <v>#REF!</v>
      </c>
      <c r="L128" s="47" t="s">
        <v>162</v>
      </c>
      <c r="M128" s="47" t="s">
        <v>163</v>
      </c>
      <c r="N128" s="41" t="e">
        <f t="shared" si="7"/>
        <v>#REF!</v>
      </c>
      <c r="O128" s="41" t="e">
        <f t="shared" si="8"/>
        <v>#REF!</v>
      </c>
      <c r="P128" s="41" t="e">
        <f t="shared" ref="P128:P134" si="12">N128*3%</f>
        <v>#REF!</v>
      </c>
      <c r="Q128" s="41" t="e">
        <f t="shared" si="9"/>
        <v>#REF!</v>
      </c>
      <c r="R128" s="48" t="e">
        <f t="shared" ref="R128:R134" si="13">N128*1%</f>
        <v>#REF!</v>
      </c>
    </row>
    <row r="129" spans="1:18" s="30" customFormat="1" ht="23.1" customHeight="1">
      <c r="A129" s="43">
        <v>96</v>
      </c>
      <c r="B129" s="12" t="s">
        <v>153</v>
      </c>
      <c r="C129" s="1"/>
      <c r="D129" s="46">
        <v>200000</v>
      </c>
      <c r="E129" s="9"/>
      <c r="F129" s="41" t="e">
        <f>#REF!*L129*1490000</f>
        <v>#REF!</v>
      </c>
      <c r="G129" s="41" t="e">
        <f>#REF!*1490000*M129</f>
        <v>#REF!</v>
      </c>
      <c r="H129" s="41" t="e">
        <f>#REF!*1490000*L129</f>
        <v>#REF!</v>
      </c>
      <c r="I129" s="41" t="e">
        <f>#REF!*1490000*M129</f>
        <v>#REF!</v>
      </c>
      <c r="J129" s="41" t="e">
        <f>#REF!*1490000*L129</f>
        <v>#REF!</v>
      </c>
      <c r="K129" s="41" t="e">
        <f>#REF!*1490000*M129</f>
        <v>#REF!</v>
      </c>
      <c r="L129" s="47" t="s">
        <v>162</v>
      </c>
      <c r="M129" s="47" t="s">
        <v>163</v>
      </c>
      <c r="N129" s="41" t="e">
        <f t="shared" si="7"/>
        <v>#REF!</v>
      </c>
      <c r="O129" s="41" t="e">
        <f t="shared" si="8"/>
        <v>#REF!</v>
      </c>
      <c r="P129" s="41" t="e">
        <f t="shared" si="12"/>
        <v>#REF!</v>
      </c>
      <c r="Q129" s="41" t="e">
        <f t="shared" si="9"/>
        <v>#REF!</v>
      </c>
      <c r="R129" s="48" t="e">
        <f t="shared" si="13"/>
        <v>#REF!</v>
      </c>
    </row>
    <row r="130" spans="1:18" s="30" customFormat="1" ht="23.1" customHeight="1">
      <c r="A130" s="43"/>
      <c r="B130" s="13" t="s">
        <v>154</v>
      </c>
      <c r="C130" s="1"/>
      <c r="D130" s="46"/>
      <c r="E130" s="9"/>
      <c r="F130" s="41" t="e">
        <f>#REF!*L130*1490000</f>
        <v>#REF!</v>
      </c>
      <c r="G130" s="41" t="e">
        <f>#REF!*1490000*M130</f>
        <v>#REF!</v>
      </c>
      <c r="H130" s="41" t="e">
        <f>#REF!*1490000*L130</f>
        <v>#REF!</v>
      </c>
      <c r="I130" s="41" t="e">
        <f>#REF!*1490000*M130</f>
        <v>#REF!</v>
      </c>
      <c r="J130" s="41" t="e">
        <f>#REF!*1490000*L130</f>
        <v>#REF!</v>
      </c>
      <c r="K130" s="41" t="e">
        <f>#REF!*1490000*M130</f>
        <v>#REF!</v>
      </c>
      <c r="L130" s="47" t="s">
        <v>162</v>
      </c>
      <c r="M130" s="47" t="s">
        <v>163</v>
      </c>
      <c r="N130" s="41" t="e">
        <f t="shared" si="7"/>
        <v>#REF!</v>
      </c>
      <c r="O130" s="41" t="e">
        <f>N130*17.5%</f>
        <v>#REF!</v>
      </c>
      <c r="P130" s="41" t="e">
        <f t="shared" si="12"/>
        <v>#REF!</v>
      </c>
      <c r="Q130" s="41" t="e">
        <f t="shared" si="9"/>
        <v>#REF!</v>
      </c>
      <c r="R130" s="48" t="e">
        <f t="shared" si="13"/>
        <v>#REF!</v>
      </c>
    </row>
    <row r="131" spans="1:18" s="30" customFormat="1" ht="23.1" customHeight="1">
      <c r="A131" s="43">
        <v>97</v>
      </c>
      <c r="B131" s="12" t="s">
        <v>144</v>
      </c>
      <c r="C131" s="1"/>
      <c r="D131" s="46">
        <v>200000</v>
      </c>
      <c r="E131" s="9"/>
      <c r="F131" s="41" t="e">
        <f>#REF!*L131*1490000</f>
        <v>#REF!</v>
      </c>
      <c r="G131" s="41" t="e">
        <f>#REF!*1490000*M131</f>
        <v>#REF!</v>
      </c>
      <c r="H131" s="41" t="e">
        <f>#REF!*1490000*L131</f>
        <v>#REF!</v>
      </c>
      <c r="I131" s="41" t="e">
        <f>#REF!*1490000*M131</f>
        <v>#REF!</v>
      </c>
      <c r="J131" s="41" t="e">
        <f>#REF!*1490000*L131</f>
        <v>#REF!</v>
      </c>
      <c r="K131" s="41" t="e">
        <f>#REF!*1490000*M131</f>
        <v>#REF!</v>
      </c>
      <c r="L131" s="47" t="s">
        <v>162</v>
      </c>
      <c r="M131" s="47" t="s">
        <v>163</v>
      </c>
      <c r="N131" s="41" t="e">
        <f t="shared" si="7"/>
        <v>#REF!</v>
      </c>
      <c r="O131" s="41" t="e">
        <f>N131*17.5%</f>
        <v>#REF!</v>
      </c>
      <c r="P131" s="41" t="e">
        <f t="shared" si="12"/>
        <v>#REF!</v>
      </c>
      <c r="Q131" s="41" t="e">
        <f t="shared" si="9"/>
        <v>#REF!</v>
      </c>
      <c r="R131" s="48" t="e">
        <f t="shared" si="13"/>
        <v>#REF!</v>
      </c>
    </row>
    <row r="132" spans="1:18" s="30" customFormat="1" ht="23.1" customHeight="1">
      <c r="A132" s="43">
        <v>98</v>
      </c>
      <c r="B132" s="12" t="s">
        <v>155</v>
      </c>
      <c r="C132" s="43" t="s">
        <v>158</v>
      </c>
      <c r="D132" s="46">
        <v>200000</v>
      </c>
      <c r="E132" s="9"/>
      <c r="F132" s="41" t="e">
        <f>#REF!*L132*1490000</f>
        <v>#REF!</v>
      </c>
      <c r="G132" s="41" t="e">
        <f>#REF!*1490000*M132</f>
        <v>#REF!</v>
      </c>
      <c r="H132" s="41" t="e">
        <f>#REF!*1490000*L132</f>
        <v>#REF!</v>
      </c>
      <c r="I132" s="41" t="e">
        <f>#REF!*1490000*M132</f>
        <v>#REF!</v>
      </c>
      <c r="J132" s="41" t="e">
        <f>#REF!*1490000*L132</f>
        <v>#REF!</v>
      </c>
      <c r="K132" s="41" t="e">
        <f>#REF!*1490000*M132</f>
        <v>#REF!</v>
      </c>
      <c r="L132" s="47" t="s">
        <v>162</v>
      </c>
      <c r="M132" s="47" t="s">
        <v>163</v>
      </c>
      <c r="N132" s="41" t="e">
        <f t="shared" si="7"/>
        <v>#REF!</v>
      </c>
      <c r="O132" s="41" t="e">
        <f>N132*17.5%</f>
        <v>#REF!</v>
      </c>
      <c r="P132" s="41" t="e">
        <f t="shared" si="12"/>
        <v>#REF!</v>
      </c>
      <c r="Q132" s="41" t="e">
        <f t="shared" si="9"/>
        <v>#REF!</v>
      </c>
      <c r="R132" s="48" t="e">
        <f t="shared" si="13"/>
        <v>#REF!</v>
      </c>
    </row>
    <row r="133" spans="1:18" s="30" customFormat="1" ht="23.1" customHeight="1">
      <c r="A133" s="43">
        <v>99</v>
      </c>
      <c r="B133" s="12" t="s">
        <v>156</v>
      </c>
      <c r="C133" s="1"/>
      <c r="D133" s="46">
        <v>200000</v>
      </c>
      <c r="E133" s="9"/>
      <c r="F133" s="41" t="e">
        <f>#REF!*L133*1490000</f>
        <v>#REF!</v>
      </c>
      <c r="G133" s="41" t="e">
        <f>#REF!*1490000*M133</f>
        <v>#REF!</v>
      </c>
      <c r="H133" s="41" t="e">
        <f>#REF!*1490000*L133</f>
        <v>#REF!</v>
      </c>
      <c r="I133" s="41" t="e">
        <f>#REF!*1490000*M133</f>
        <v>#REF!</v>
      </c>
      <c r="J133" s="41" t="e">
        <f>#REF!*1490000*L133</f>
        <v>#REF!</v>
      </c>
      <c r="K133" s="41" t="e">
        <f>#REF!*1490000*M133</f>
        <v>#REF!</v>
      </c>
      <c r="L133" s="47" t="s">
        <v>162</v>
      </c>
      <c r="M133" s="47" t="s">
        <v>163</v>
      </c>
      <c r="N133" s="41" t="e">
        <f t="shared" si="7"/>
        <v>#REF!</v>
      </c>
      <c r="O133" s="41" t="e">
        <f>N133*17.5%</f>
        <v>#REF!</v>
      </c>
      <c r="P133" s="41" t="e">
        <f t="shared" si="12"/>
        <v>#REF!</v>
      </c>
      <c r="Q133" s="41" t="e">
        <f t="shared" si="9"/>
        <v>#REF!</v>
      </c>
      <c r="R133" s="48" t="e">
        <f t="shared" si="13"/>
        <v>#REF!</v>
      </c>
    </row>
    <row r="134" spans="1:18" s="30" customFormat="1" ht="23.1" customHeight="1">
      <c r="A134" s="50">
        <v>100</v>
      </c>
      <c r="B134" s="16" t="s">
        <v>157</v>
      </c>
      <c r="C134" s="7"/>
      <c r="D134" s="46">
        <v>200000</v>
      </c>
      <c r="E134" s="10"/>
      <c r="F134" s="41" t="e">
        <f>#REF!*L134*1490000</f>
        <v>#REF!</v>
      </c>
      <c r="G134" s="41" t="e">
        <f>#REF!*1490000*M134</f>
        <v>#REF!</v>
      </c>
      <c r="H134" s="41" t="e">
        <f>#REF!*1490000*L134</f>
        <v>#REF!</v>
      </c>
      <c r="I134" s="41" t="e">
        <f>#REF!*1490000*M134</f>
        <v>#REF!</v>
      </c>
      <c r="J134" s="41" t="e">
        <f>#REF!*1490000*L134</f>
        <v>#REF!</v>
      </c>
      <c r="K134" s="41" t="e">
        <f>#REF!*1490000*M134</f>
        <v>#REF!</v>
      </c>
      <c r="L134" s="47" t="s">
        <v>162</v>
      </c>
      <c r="M134" s="47" t="s">
        <v>163</v>
      </c>
      <c r="N134" s="41" t="e">
        <f t="shared" si="7"/>
        <v>#REF!</v>
      </c>
      <c r="O134" s="41" t="e">
        <f>N134*17.5%</f>
        <v>#REF!</v>
      </c>
      <c r="P134" s="52" t="e">
        <f t="shared" si="12"/>
        <v>#REF!</v>
      </c>
      <c r="Q134" s="41" t="e">
        <f t="shared" si="9"/>
        <v>#REF!</v>
      </c>
      <c r="R134" s="54" t="e">
        <f t="shared" si="13"/>
        <v>#REF!</v>
      </c>
    </row>
    <row r="135" spans="1:18" s="30" customFormat="1" ht="23.1" customHeight="1">
      <c r="A135" s="55"/>
      <c r="B135" s="55" t="s">
        <v>12</v>
      </c>
      <c r="C135" s="55"/>
      <c r="D135" s="55">
        <f>SUM(D11:D134)</f>
        <v>20000000</v>
      </c>
      <c r="E135" s="55"/>
      <c r="F135" s="55" t="e">
        <f t="shared" ref="F135:K135" si="14">SUM(F11:F134)</f>
        <v>#REF!</v>
      </c>
      <c r="G135" s="55" t="e">
        <f t="shared" si="14"/>
        <v>#REF!</v>
      </c>
      <c r="H135" s="55" t="e">
        <f t="shared" si="14"/>
        <v>#REF!</v>
      </c>
      <c r="I135" s="55" t="e">
        <f t="shared" si="14"/>
        <v>#REF!</v>
      </c>
      <c r="J135" s="55" t="e">
        <f t="shared" si="14"/>
        <v>#REF!</v>
      </c>
      <c r="K135" s="59" t="e">
        <f t="shared" si="14"/>
        <v>#REF!</v>
      </c>
      <c r="L135" s="60"/>
      <c r="M135" s="60"/>
      <c r="N135" s="61" t="e">
        <f>SUM(N11:N134)</f>
        <v>#REF!</v>
      </c>
      <c r="O135" s="61" t="e">
        <f>SUM(O11:O134)</f>
        <v>#REF!</v>
      </c>
      <c r="P135" s="61" t="e">
        <f>SUM(P11:P134)</f>
        <v>#REF!</v>
      </c>
      <c r="Q135" s="61" t="e">
        <f>SUM(Q11:Q134)</f>
        <v>#REF!</v>
      </c>
      <c r="R135" s="61" t="e">
        <f>SUM(R11:R134)</f>
        <v>#REF!</v>
      </c>
    </row>
    <row r="136" spans="1:18" s="30" customFormat="1" ht="23.1" customHeight="1">
      <c r="A136" s="102"/>
      <c r="B136" s="208" t="s">
        <v>193</v>
      </c>
      <c r="C136" s="208"/>
      <c r="D136" s="208"/>
      <c r="E136" s="102"/>
      <c r="F136" s="102"/>
      <c r="G136" s="102"/>
      <c r="H136" s="102"/>
      <c r="I136" s="102"/>
      <c r="J136" s="102"/>
      <c r="K136" s="103"/>
      <c r="L136" s="104"/>
      <c r="M136" s="104"/>
      <c r="N136" s="105"/>
      <c r="O136" s="105"/>
      <c r="P136" s="105"/>
      <c r="Q136" s="105"/>
      <c r="R136" s="105"/>
    </row>
    <row r="137" spans="1:18" s="30" customFormat="1" ht="23.1" customHeight="1">
      <c r="A137" s="62"/>
      <c r="B137" s="64"/>
      <c r="C137" s="62"/>
      <c r="D137" s="209" t="s">
        <v>194</v>
      </c>
      <c r="E137" s="209"/>
      <c r="F137" s="63"/>
      <c r="G137" s="65"/>
      <c r="H137" s="63"/>
      <c r="I137" s="63"/>
      <c r="J137" s="63"/>
      <c r="K137" s="63"/>
      <c r="L137" s="63"/>
      <c r="M137" s="63"/>
      <c r="N137" s="63"/>
      <c r="O137" s="63"/>
      <c r="P137" s="63"/>
      <c r="Q137" s="63"/>
    </row>
    <row r="138" spans="1:18" s="30" customFormat="1" ht="23.1" customHeight="1">
      <c r="A138" s="62"/>
      <c r="B138" s="210" t="s">
        <v>16</v>
      </c>
      <c r="C138" s="210"/>
      <c r="D138" s="189" t="s">
        <v>182</v>
      </c>
      <c r="E138" s="189"/>
      <c r="F138" s="63"/>
      <c r="G138" s="65"/>
      <c r="H138" s="63"/>
      <c r="I138" s="63"/>
      <c r="J138" s="63"/>
      <c r="K138" s="63"/>
      <c r="L138" s="63"/>
      <c r="M138" s="63"/>
      <c r="N138" s="63"/>
      <c r="O138" s="63"/>
      <c r="P138" s="63"/>
      <c r="Q138" s="63"/>
    </row>
    <row r="139" spans="1:18" s="30" customFormat="1" ht="23.1" customHeight="1">
      <c r="A139" s="62"/>
      <c r="B139" s="189"/>
      <c r="C139" s="189"/>
      <c r="D139" s="166"/>
      <c r="E139" s="66"/>
      <c r="G139" s="67"/>
      <c r="J139" s="68"/>
      <c r="P139" s="68"/>
    </row>
    <row r="140" spans="1:18" ht="23.1" customHeight="1">
      <c r="A140" s="69"/>
      <c r="B140" s="70"/>
      <c r="C140" s="70"/>
      <c r="D140" s="69"/>
      <c r="E140" s="69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</row>
    <row r="141" spans="1:18" ht="23.1" customHeight="1">
      <c r="A141" s="69"/>
      <c r="B141" s="70"/>
      <c r="C141" s="70"/>
      <c r="D141" s="69"/>
      <c r="E141" s="69"/>
      <c r="F141" s="63"/>
      <c r="G141" s="72"/>
      <c r="H141" s="63"/>
      <c r="I141" s="63"/>
      <c r="J141" s="63"/>
      <c r="K141" s="63"/>
      <c r="L141" s="63"/>
      <c r="M141" s="63"/>
      <c r="N141" s="63"/>
      <c r="O141" s="63"/>
      <c r="P141" s="63"/>
    </row>
    <row r="142" spans="1:18" ht="23.1" customHeight="1">
      <c r="A142" s="69"/>
      <c r="B142" s="70"/>
      <c r="C142" s="70"/>
      <c r="D142" s="69"/>
      <c r="E142" s="69"/>
      <c r="F142" s="63"/>
      <c r="G142" s="72">
        <f>G141-G137</f>
        <v>0</v>
      </c>
      <c r="H142" s="63"/>
      <c r="I142" s="63"/>
      <c r="J142" s="63"/>
      <c r="K142" s="63"/>
      <c r="L142" s="63"/>
      <c r="M142" s="63"/>
      <c r="N142" s="63"/>
      <c r="O142" s="63"/>
      <c r="P142" s="63"/>
    </row>
    <row r="143" spans="1:18" ht="23.1" customHeight="1">
      <c r="A143" s="73"/>
      <c r="B143" s="186"/>
      <c r="C143" s="186"/>
      <c r="D143" s="165"/>
      <c r="E143" s="165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</row>
    <row r="144" spans="1:18" ht="23.1" customHeight="1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</row>
    <row r="145" spans="1:16" ht="23.1" customHeight="1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</row>
    <row r="146" spans="1:16" ht="23.1" customHeight="1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</row>
    <row r="147" spans="1:16" ht="23.1" customHeight="1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</row>
    <row r="148" spans="1:16" ht="23.1" customHeight="1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</row>
    <row r="149" spans="1:16" ht="23.1" customHeight="1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</row>
    <row r="150" spans="1:16" ht="23.1" customHeight="1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</row>
  </sheetData>
  <mergeCells count="27">
    <mergeCell ref="A1:C1"/>
    <mergeCell ref="A2:C2"/>
    <mergeCell ref="A3:D3"/>
    <mergeCell ref="A4:D4"/>
    <mergeCell ref="A6:A8"/>
    <mergeCell ref="B6:B8"/>
    <mergeCell ref="C6:C8"/>
    <mergeCell ref="D6:D8"/>
    <mergeCell ref="R6:R7"/>
    <mergeCell ref="E6:E8"/>
    <mergeCell ref="F6:F7"/>
    <mergeCell ref="G6:G7"/>
    <mergeCell ref="H6:H7"/>
    <mergeCell ref="I6:I7"/>
    <mergeCell ref="J6:J7"/>
    <mergeCell ref="K6:K7"/>
    <mergeCell ref="N6:N8"/>
    <mergeCell ref="O6:O7"/>
    <mergeCell ref="P6:P7"/>
    <mergeCell ref="Q6:Q7"/>
    <mergeCell ref="B143:C143"/>
    <mergeCell ref="B17:C17"/>
    <mergeCell ref="B136:D136"/>
    <mergeCell ref="D137:E137"/>
    <mergeCell ref="B138:C138"/>
    <mergeCell ref="D138:E138"/>
    <mergeCell ref="B139:C139"/>
  </mergeCells>
  <pageMargins left="0.24" right="0.17" top="0.34" bottom="0.32" header="0.83" footer="0.34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50"/>
  <sheetViews>
    <sheetView zoomScale="130" zoomScaleNormal="130" workbookViewId="0">
      <selection activeCell="G5" sqref="G5"/>
    </sheetView>
  </sheetViews>
  <sheetFormatPr defaultRowHeight="23.1" customHeight="1"/>
  <cols>
    <col min="1" max="1" width="13" style="26" customWidth="1"/>
    <col min="2" max="2" width="31.85546875" style="26" customWidth="1"/>
    <col min="3" max="3" width="23.140625" style="26" customWidth="1"/>
    <col min="4" max="4" width="21.28515625" style="26" customWidth="1"/>
    <col min="5" max="5" width="13" style="26" customWidth="1"/>
    <col min="6" max="6" width="13.140625" style="26" customWidth="1"/>
    <col min="7" max="7" width="11" style="26" customWidth="1"/>
    <col min="8" max="8" width="10.85546875" style="26" customWidth="1"/>
    <col min="9" max="9" width="9.7109375" style="26" customWidth="1"/>
    <col min="10" max="10" width="9.42578125" style="26" customWidth="1"/>
    <col min="11" max="11" width="9.5703125" style="26" customWidth="1"/>
    <col min="12" max="12" width="7" style="26" customWidth="1"/>
    <col min="13" max="13" width="7.42578125" style="26" customWidth="1"/>
    <col min="14" max="14" width="10.7109375" style="26" customWidth="1"/>
    <col min="15" max="15" width="11.140625" style="26" bestFit="1" customWidth="1"/>
    <col min="16" max="16" width="11.85546875" style="26" customWidth="1"/>
    <col min="17" max="17" width="12" style="26" customWidth="1"/>
    <col min="18" max="16384" width="9.140625" style="26"/>
  </cols>
  <sheetData>
    <row r="1" spans="1:18" ht="23.1" customHeight="1">
      <c r="A1" s="202" t="s">
        <v>28</v>
      </c>
      <c r="B1" s="202"/>
      <c r="C1" s="202"/>
      <c r="D1" s="24"/>
      <c r="E1" s="24"/>
    </row>
    <row r="2" spans="1:18" ht="23.1" customHeight="1">
      <c r="A2" s="202" t="s">
        <v>26</v>
      </c>
      <c r="B2" s="202"/>
      <c r="C2" s="202"/>
      <c r="D2" s="24"/>
      <c r="E2" s="24"/>
    </row>
    <row r="3" spans="1:18" ht="23.1" customHeight="1">
      <c r="A3" s="211" t="s">
        <v>189</v>
      </c>
      <c r="B3" s="211"/>
      <c r="C3" s="211"/>
      <c r="D3" s="211"/>
      <c r="E3" s="27"/>
    </row>
    <row r="4" spans="1:18" ht="23.1" customHeight="1">
      <c r="A4" s="204" t="s">
        <v>190</v>
      </c>
      <c r="B4" s="204"/>
      <c r="C4" s="204"/>
      <c r="D4" s="204"/>
      <c r="E4" s="99"/>
    </row>
    <row r="5" spans="1:18" ht="23.1" customHeight="1">
      <c r="A5" s="24"/>
      <c r="B5" s="24"/>
      <c r="C5" s="24"/>
      <c r="D5" s="24"/>
      <c r="E5" s="24"/>
    </row>
    <row r="6" spans="1:18" s="30" customFormat="1" ht="23.1" customHeight="1">
      <c r="A6" s="199" t="s">
        <v>0</v>
      </c>
      <c r="B6" s="199" t="s">
        <v>1</v>
      </c>
      <c r="C6" s="199" t="s">
        <v>2</v>
      </c>
      <c r="D6" s="199" t="s">
        <v>164</v>
      </c>
      <c r="E6" s="199" t="s">
        <v>29</v>
      </c>
      <c r="F6" s="193">
        <v>6001</v>
      </c>
      <c r="G6" s="193">
        <v>6001</v>
      </c>
      <c r="H6" s="193">
        <v>6101</v>
      </c>
      <c r="I6" s="193">
        <v>6101</v>
      </c>
      <c r="J6" s="193">
        <v>6115</v>
      </c>
      <c r="K6" s="193">
        <v>6115</v>
      </c>
      <c r="L6" s="29"/>
      <c r="M6" s="29"/>
      <c r="N6" s="194" t="s">
        <v>23</v>
      </c>
      <c r="O6" s="193">
        <v>6301</v>
      </c>
      <c r="P6" s="193">
        <v>6302</v>
      </c>
      <c r="Q6" s="193">
        <v>6303</v>
      </c>
      <c r="R6" s="197">
        <v>6304</v>
      </c>
    </row>
    <row r="7" spans="1:18" s="30" customFormat="1" ht="23.1" customHeight="1">
      <c r="A7" s="200"/>
      <c r="B7" s="200"/>
      <c r="C7" s="200"/>
      <c r="D7" s="200"/>
      <c r="E7" s="200"/>
      <c r="F7" s="193"/>
      <c r="G7" s="193"/>
      <c r="H7" s="193"/>
      <c r="I7" s="193"/>
      <c r="J7" s="193"/>
      <c r="K7" s="193"/>
      <c r="L7" s="29"/>
      <c r="M7" s="29"/>
      <c r="N7" s="195"/>
      <c r="O7" s="193"/>
      <c r="P7" s="193"/>
      <c r="Q7" s="193"/>
      <c r="R7" s="198"/>
    </row>
    <row r="8" spans="1:18" s="30" customFormat="1" ht="23.1" customHeight="1">
      <c r="A8" s="201"/>
      <c r="B8" s="201"/>
      <c r="C8" s="201"/>
      <c r="D8" s="201"/>
      <c r="E8" s="201"/>
      <c r="F8" s="31">
        <v>0.89500000000000002</v>
      </c>
      <c r="G8" s="31">
        <v>0.105</v>
      </c>
      <c r="H8" s="31">
        <v>0.89500000000000002</v>
      </c>
      <c r="I8" s="31">
        <v>0.105</v>
      </c>
      <c r="J8" s="31">
        <v>0.89500000000000002</v>
      </c>
      <c r="K8" s="31">
        <v>0.105</v>
      </c>
      <c r="L8" s="29"/>
      <c r="M8" s="29"/>
      <c r="N8" s="196"/>
      <c r="O8" s="31">
        <v>0.17499999999999999</v>
      </c>
      <c r="P8" s="32">
        <v>0.03</v>
      </c>
      <c r="Q8" s="32">
        <v>0.02</v>
      </c>
      <c r="R8" s="33">
        <v>0.01</v>
      </c>
    </row>
    <row r="9" spans="1:18" s="30" customFormat="1" ht="23.1" customHeight="1">
      <c r="A9" s="34" t="s">
        <v>13</v>
      </c>
      <c r="B9" s="34" t="s">
        <v>14</v>
      </c>
      <c r="C9" s="34" t="s">
        <v>15</v>
      </c>
      <c r="D9" s="34">
        <v>14</v>
      </c>
      <c r="E9" s="34">
        <v>15</v>
      </c>
      <c r="F9" s="35"/>
      <c r="G9" s="36"/>
      <c r="H9" s="36"/>
      <c r="I9" s="36"/>
      <c r="J9" s="36"/>
      <c r="K9" s="36"/>
      <c r="L9" s="37"/>
      <c r="M9" s="37"/>
      <c r="N9" s="38"/>
      <c r="O9" s="38"/>
      <c r="P9" s="38"/>
      <c r="Q9" s="38"/>
      <c r="R9" s="39"/>
    </row>
    <row r="10" spans="1:18" s="30" customFormat="1" ht="23.1" customHeight="1">
      <c r="A10" s="40"/>
      <c r="B10" s="11" t="s">
        <v>31</v>
      </c>
      <c r="C10" s="40"/>
      <c r="D10" s="40"/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2"/>
    </row>
    <row r="11" spans="1:18" s="79" customFormat="1" ht="23.1" customHeight="1">
      <c r="A11" s="43">
        <v>1</v>
      </c>
      <c r="B11" s="12" t="s">
        <v>32</v>
      </c>
      <c r="C11" s="43"/>
      <c r="D11" s="46">
        <v>100000</v>
      </c>
      <c r="E11" s="43"/>
      <c r="F11" s="41" t="e">
        <f>#REF!*L11*1490000</f>
        <v>#REF!</v>
      </c>
      <c r="G11" s="41" t="e">
        <f>#REF!*1490000*M11</f>
        <v>#REF!</v>
      </c>
      <c r="H11" s="41" t="e">
        <f>#REF!*1390000*L11</f>
        <v>#REF!</v>
      </c>
      <c r="I11" s="41" t="e">
        <f>#REF!*1390000*M11</f>
        <v>#REF!</v>
      </c>
      <c r="J11" s="41" t="e">
        <f>#REF!*1490000*L11</f>
        <v>#REF!</v>
      </c>
      <c r="K11" s="41" t="e">
        <f>#REF!*1490000*M11</f>
        <v>#REF!</v>
      </c>
      <c r="L11" s="47" t="s">
        <v>162</v>
      </c>
      <c r="M11" s="47" t="s">
        <v>163</v>
      </c>
      <c r="N11" s="41" t="e">
        <f t="shared" ref="N11:N73" si="0">F11+G11+H11+I11+J11+K11</f>
        <v>#REF!</v>
      </c>
      <c r="O11" s="41" t="e">
        <f t="shared" ref="O11:O73" si="1">N11*17.5%</f>
        <v>#REF!</v>
      </c>
      <c r="P11" s="41" t="e">
        <f t="shared" ref="P11:P51" si="2">N11*3%</f>
        <v>#REF!</v>
      </c>
      <c r="Q11" s="41" t="e">
        <f t="shared" ref="Q11:Q73" si="3">N11*2%</f>
        <v>#REF!</v>
      </c>
      <c r="R11" s="48" t="e">
        <f t="shared" ref="R11:R51" si="4">N11*1%</f>
        <v>#REF!</v>
      </c>
    </row>
    <row r="12" spans="1:18" s="30" customFormat="1" ht="23.1" customHeight="1">
      <c r="A12" s="43">
        <v>2</v>
      </c>
      <c r="B12" s="12" t="s">
        <v>64</v>
      </c>
      <c r="C12" s="43"/>
      <c r="D12" s="46">
        <v>100000</v>
      </c>
      <c r="E12" s="43"/>
      <c r="F12" s="41" t="e">
        <f>#REF!*L12*1490000</f>
        <v>#REF!</v>
      </c>
      <c r="G12" s="41" t="e">
        <f>#REF!*1490000*M12</f>
        <v>#REF!</v>
      </c>
      <c r="H12" s="41" t="e">
        <f>#REF!*1490000*L12</f>
        <v>#REF!</v>
      </c>
      <c r="I12" s="41" t="e">
        <f>#REF!*1490000*M12</f>
        <v>#REF!</v>
      </c>
      <c r="J12" s="41" t="e">
        <f>#REF!*1490000*L12</f>
        <v>#REF!</v>
      </c>
      <c r="K12" s="41" t="e">
        <f>#REF!*1490000*M12</f>
        <v>#REF!</v>
      </c>
      <c r="L12" s="47" t="s">
        <v>162</v>
      </c>
      <c r="M12" s="47" t="s">
        <v>163</v>
      </c>
      <c r="N12" s="41" t="e">
        <f t="shared" si="0"/>
        <v>#REF!</v>
      </c>
      <c r="O12" s="41" t="e">
        <f t="shared" si="1"/>
        <v>#REF!</v>
      </c>
      <c r="P12" s="41" t="e">
        <f t="shared" si="2"/>
        <v>#REF!</v>
      </c>
      <c r="Q12" s="41" t="e">
        <f t="shared" si="3"/>
        <v>#REF!</v>
      </c>
      <c r="R12" s="48" t="e">
        <f t="shared" si="4"/>
        <v>#REF!</v>
      </c>
    </row>
    <row r="13" spans="1:18" s="30" customFormat="1" ht="23.1" customHeight="1">
      <c r="A13" s="43"/>
      <c r="B13" s="13" t="s">
        <v>33</v>
      </c>
      <c r="C13" s="43"/>
      <c r="D13" s="46"/>
      <c r="E13" s="43"/>
      <c r="F13" s="41" t="e">
        <f>#REF!*L13*1490000</f>
        <v>#REF!</v>
      </c>
      <c r="G13" s="41" t="e">
        <f>#REF!*1490000*M13</f>
        <v>#REF!</v>
      </c>
      <c r="H13" s="41" t="e">
        <f>#REF!*1390000*L13</f>
        <v>#REF!</v>
      </c>
      <c r="I13" s="41" t="e">
        <f>#REF!*1390000*M13</f>
        <v>#REF!</v>
      </c>
      <c r="J13" s="41" t="e">
        <f>#REF!*1490000*L13</f>
        <v>#REF!</v>
      </c>
      <c r="K13" s="41" t="e">
        <f>#REF!*1490000*M13</f>
        <v>#REF!</v>
      </c>
      <c r="L13" s="47" t="s">
        <v>162</v>
      </c>
      <c r="M13" s="47" t="s">
        <v>163</v>
      </c>
      <c r="N13" s="41" t="e">
        <f t="shared" si="0"/>
        <v>#REF!</v>
      </c>
      <c r="O13" s="41" t="e">
        <f t="shared" si="1"/>
        <v>#REF!</v>
      </c>
      <c r="P13" s="41" t="e">
        <f t="shared" si="2"/>
        <v>#REF!</v>
      </c>
      <c r="Q13" s="41" t="e">
        <f t="shared" si="3"/>
        <v>#REF!</v>
      </c>
      <c r="R13" s="48" t="e">
        <f t="shared" si="4"/>
        <v>#REF!</v>
      </c>
    </row>
    <row r="14" spans="1:18" s="30" customFormat="1" ht="23.1" customHeight="1">
      <c r="A14" s="43">
        <v>3</v>
      </c>
      <c r="B14" s="12" t="s">
        <v>34</v>
      </c>
      <c r="C14" s="43"/>
      <c r="D14" s="46">
        <v>100000</v>
      </c>
      <c r="E14" s="43"/>
      <c r="F14" s="41" t="e">
        <f>#REF!*L14*1490000</f>
        <v>#REF!</v>
      </c>
      <c r="G14" s="41" t="e">
        <f>#REF!*1490000*M14</f>
        <v>#REF!</v>
      </c>
      <c r="H14" s="41" t="e">
        <f>#REF!*1390000*L14</f>
        <v>#REF!</v>
      </c>
      <c r="I14" s="41" t="e">
        <f>#REF!*1390000*M14</f>
        <v>#REF!</v>
      </c>
      <c r="J14" s="41" t="e">
        <f>#REF!*1490000*L14</f>
        <v>#REF!</v>
      </c>
      <c r="K14" s="41" t="e">
        <f>#REF!*1490000*M14</f>
        <v>#REF!</v>
      </c>
      <c r="L14" s="47" t="s">
        <v>162</v>
      </c>
      <c r="M14" s="47" t="s">
        <v>163</v>
      </c>
      <c r="N14" s="41" t="e">
        <f t="shared" si="0"/>
        <v>#REF!</v>
      </c>
      <c r="O14" s="41" t="e">
        <f t="shared" si="1"/>
        <v>#REF!</v>
      </c>
      <c r="P14" s="41" t="e">
        <f t="shared" si="2"/>
        <v>#REF!</v>
      </c>
      <c r="Q14" s="41" t="e">
        <f t="shared" si="3"/>
        <v>#REF!</v>
      </c>
      <c r="R14" s="48" t="e">
        <f t="shared" si="4"/>
        <v>#REF!</v>
      </c>
    </row>
    <row r="15" spans="1:18" s="30" customFormat="1" ht="23.1" customHeight="1">
      <c r="A15" s="43">
        <v>4</v>
      </c>
      <c r="B15" s="12" t="s">
        <v>35</v>
      </c>
      <c r="C15" s="43" t="s">
        <v>158</v>
      </c>
      <c r="D15" s="46">
        <v>100000</v>
      </c>
      <c r="E15" s="43"/>
      <c r="F15" s="41" t="e">
        <f>#REF!*L15*1490000</f>
        <v>#REF!</v>
      </c>
      <c r="G15" s="41" t="e">
        <f>#REF!*1490000*M15</f>
        <v>#REF!</v>
      </c>
      <c r="H15" s="41" t="e">
        <f>#REF!*1490000*L15</f>
        <v>#REF!</v>
      </c>
      <c r="I15" s="41" t="e">
        <f>#REF!*1490000*M15</f>
        <v>#REF!</v>
      </c>
      <c r="J15" s="41" t="e">
        <f>#REF!*1490000*L15</f>
        <v>#REF!</v>
      </c>
      <c r="K15" s="41" t="e">
        <f>#REF!*1490000*M15</f>
        <v>#REF!</v>
      </c>
      <c r="L15" s="47" t="s">
        <v>162</v>
      </c>
      <c r="M15" s="47" t="s">
        <v>163</v>
      </c>
      <c r="N15" s="41" t="e">
        <f t="shared" si="0"/>
        <v>#REF!</v>
      </c>
      <c r="O15" s="41" t="e">
        <f t="shared" si="1"/>
        <v>#REF!</v>
      </c>
      <c r="P15" s="41" t="e">
        <f t="shared" si="2"/>
        <v>#REF!</v>
      </c>
      <c r="Q15" s="41" t="e">
        <f t="shared" si="3"/>
        <v>#REF!</v>
      </c>
      <c r="R15" s="48" t="e">
        <f t="shared" si="4"/>
        <v>#REF!</v>
      </c>
    </row>
    <row r="16" spans="1:18" s="30" customFormat="1" ht="23.1" customHeight="1">
      <c r="A16" s="43">
        <v>5</v>
      </c>
      <c r="B16" s="12" t="s">
        <v>36</v>
      </c>
      <c r="C16" s="43"/>
      <c r="D16" s="46">
        <v>100000</v>
      </c>
      <c r="E16" s="43"/>
      <c r="F16" s="41" t="e">
        <f>#REF!*L16*1490000</f>
        <v>#REF!</v>
      </c>
      <c r="G16" s="41" t="e">
        <f>#REF!*1490000*M16</f>
        <v>#REF!</v>
      </c>
      <c r="H16" s="41" t="e">
        <f>#REF!*1490000*L16</f>
        <v>#REF!</v>
      </c>
      <c r="I16" s="41" t="e">
        <f>#REF!*1490000*M16</f>
        <v>#REF!</v>
      </c>
      <c r="J16" s="41" t="e">
        <f>#REF!*1490000*L16</f>
        <v>#REF!</v>
      </c>
      <c r="K16" s="41" t="e">
        <f>#REF!*1490000*M16</f>
        <v>#REF!</v>
      </c>
      <c r="L16" s="47" t="s">
        <v>162</v>
      </c>
      <c r="M16" s="47" t="s">
        <v>163</v>
      </c>
      <c r="N16" s="41" t="e">
        <f t="shared" si="0"/>
        <v>#REF!</v>
      </c>
      <c r="O16" s="41" t="e">
        <f t="shared" si="1"/>
        <v>#REF!</v>
      </c>
      <c r="P16" s="41" t="e">
        <f t="shared" si="2"/>
        <v>#REF!</v>
      </c>
      <c r="Q16" s="41" t="e">
        <f t="shared" si="3"/>
        <v>#REF!</v>
      </c>
      <c r="R16" s="48" t="e">
        <f t="shared" si="4"/>
        <v>#REF!</v>
      </c>
    </row>
    <row r="17" spans="1:18" s="30" customFormat="1" ht="23.1" customHeight="1">
      <c r="A17" s="43"/>
      <c r="B17" s="191" t="s">
        <v>171</v>
      </c>
      <c r="C17" s="192"/>
      <c r="D17" s="46"/>
      <c r="E17" s="43"/>
      <c r="F17" s="41" t="e">
        <f>#REF!*L17*1490000</f>
        <v>#REF!</v>
      </c>
      <c r="G17" s="41" t="e">
        <f>#REF!*1490000*M17</f>
        <v>#REF!</v>
      </c>
      <c r="H17" s="41" t="e">
        <f>#REF!*1490000*L17</f>
        <v>#REF!</v>
      </c>
      <c r="I17" s="41" t="e">
        <f>#REF!*1490000*M17</f>
        <v>#REF!</v>
      </c>
      <c r="J17" s="41" t="e">
        <f>#REF!*1490000*L17</f>
        <v>#REF!</v>
      </c>
      <c r="K17" s="41" t="e">
        <f>#REF!*1490000*M17</f>
        <v>#REF!</v>
      </c>
      <c r="L17" s="47" t="s">
        <v>162</v>
      </c>
      <c r="M17" s="47" t="s">
        <v>163</v>
      </c>
      <c r="N17" s="41" t="e">
        <f t="shared" si="0"/>
        <v>#REF!</v>
      </c>
      <c r="O17" s="41" t="e">
        <f t="shared" si="1"/>
        <v>#REF!</v>
      </c>
      <c r="P17" s="41" t="e">
        <f t="shared" si="2"/>
        <v>#REF!</v>
      </c>
      <c r="Q17" s="41" t="e">
        <f t="shared" si="3"/>
        <v>#REF!</v>
      </c>
      <c r="R17" s="48" t="e">
        <f t="shared" si="4"/>
        <v>#REF!</v>
      </c>
    </row>
    <row r="18" spans="1:18" s="30" customFormat="1" ht="23.1" customHeight="1">
      <c r="A18" s="43">
        <v>6</v>
      </c>
      <c r="B18" s="12" t="s">
        <v>47</v>
      </c>
      <c r="C18" s="43" t="s">
        <v>158</v>
      </c>
      <c r="D18" s="46">
        <v>100000</v>
      </c>
      <c r="E18" s="43"/>
      <c r="F18" s="41" t="e">
        <f>#REF!*L18*1490000</f>
        <v>#REF!</v>
      </c>
      <c r="G18" s="41" t="e">
        <f>#REF!*1490000*M18</f>
        <v>#REF!</v>
      </c>
      <c r="H18" s="41" t="e">
        <f>#REF!*1490000*L18</f>
        <v>#REF!</v>
      </c>
      <c r="I18" s="41" t="e">
        <f>#REF!*1490000*M18</f>
        <v>#REF!</v>
      </c>
      <c r="J18" s="41" t="e">
        <f>#REF!*1490000*L18</f>
        <v>#REF!</v>
      </c>
      <c r="K18" s="41" t="e">
        <f>#REF!*1490000*M18</f>
        <v>#REF!</v>
      </c>
      <c r="L18" s="47" t="s">
        <v>162</v>
      </c>
      <c r="M18" s="47" t="s">
        <v>163</v>
      </c>
      <c r="N18" s="41" t="e">
        <f t="shared" si="0"/>
        <v>#REF!</v>
      </c>
      <c r="O18" s="41" t="e">
        <f t="shared" si="1"/>
        <v>#REF!</v>
      </c>
      <c r="P18" s="41" t="e">
        <f>N18*3%</f>
        <v>#REF!</v>
      </c>
      <c r="Q18" s="41" t="e">
        <f t="shared" si="3"/>
        <v>#REF!</v>
      </c>
      <c r="R18" s="48" t="e">
        <f>N18*1%</f>
        <v>#REF!</v>
      </c>
    </row>
    <row r="19" spans="1:18" s="30" customFormat="1" ht="23.1" customHeight="1">
      <c r="A19" s="43">
        <v>7</v>
      </c>
      <c r="B19" s="19" t="s">
        <v>37</v>
      </c>
      <c r="C19" s="43"/>
      <c r="D19" s="46">
        <v>100000</v>
      </c>
      <c r="E19" s="43"/>
      <c r="F19" s="41" t="e">
        <f>#REF!*L19*1490000</f>
        <v>#REF!</v>
      </c>
      <c r="G19" s="41" t="e">
        <f>#REF!*1490000*M19</f>
        <v>#REF!</v>
      </c>
      <c r="H19" s="41" t="e">
        <f>#REF!*1490000*L19</f>
        <v>#REF!</v>
      </c>
      <c r="I19" s="41" t="e">
        <f>#REF!*1490000*M19</f>
        <v>#REF!</v>
      </c>
      <c r="J19" s="41" t="e">
        <f>#REF!*1490000*L19</f>
        <v>#REF!</v>
      </c>
      <c r="K19" s="41" t="e">
        <f>#REF!*1490000*M19</f>
        <v>#REF!</v>
      </c>
      <c r="L19" s="47" t="s">
        <v>162</v>
      </c>
      <c r="M19" s="47" t="s">
        <v>163</v>
      </c>
      <c r="N19" s="41" t="e">
        <f t="shared" si="0"/>
        <v>#REF!</v>
      </c>
      <c r="O19" s="41" t="e">
        <f t="shared" si="1"/>
        <v>#REF!</v>
      </c>
      <c r="P19" s="41" t="e">
        <f t="shared" si="2"/>
        <v>#REF!</v>
      </c>
      <c r="Q19" s="41" t="e">
        <f t="shared" si="3"/>
        <v>#REF!</v>
      </c>
      <c r="R19" s="48" t="e">
        <f t="shared" si="4"/>
        <v>#REF!</v>
      </c>
    </row>
    <row r="20" spans="1:18" s="30" customFormat="1" ht="23.1" customHeight="1">
      <c r="A20" s="43">
        <v>8</v>
      </c>
      <c r="B20" s="12" t="s">
        <v>38</v>
      </c>
      <c r="C20" s="43"/>
      <c r="D20" s="46">
        <v>100000</v>
      </c>
      <c r="E20" s="43"/>
      <c r="F20" s="41" t="e">
        <f>#REF!*L20*1490000</f>
        <v>#REF!</v>
      </c>
      <c r="G20" s="41" t="e">
        <f>#REF!*1490000*M20</f>
        <v>#REF!</v>
      </c>
      <c r="H20" s="41" t="e">
        <f>#REF!*1490000*L20</f>
        <v>#REF!</v>
      </c>
      <c r="I20" s="41" t="e">
        <f>#REF!*1490000*M20</f>
        <v>#REF!</v>
      </c>
      <c r="J20" s="41" t="e">
        <f>#REF!*1490000*L20</f>
        <v>#REF!</v>
      </c>
      <c r="K20" s="41" t="e">
        <f>#REF!*1490000*M20</f>
        <v>#REF!</v>
      </c>
      <c r="L20" s="47" t="s">
        <v>162</v>
      </c>
      <c r="M20" s="47" t="s">
        <v>163</v>
      </c>
      <c r="N20" s="41" t="e">
        <f t="shared" si="0"/>
        <v>#REF!</v>
      </c>
      <c r="O20" s="41" t="e">
        <f t="shared" si="1"/>
        <v>#REF!</v>
      </c>
      <c r="P20" s="41" t="e">
        <f t="shared" si="2"/>
        <v>#REF!</v>
      </c>
      <c r="Q20" s="41" t="e">
        <f t="shared" si="3"/>
        <v>#REF!</v>
      </c>
      <c r="R20" s="48" t="e">
        <f t="shared" si="4"/>
        <v>#REF!</v>
      </c>
    </row>
    <row r="21" spans="1:18" s="79" customFormat="1" ht="23.1" customHeight="1">
      <c r="A21" s="43">
        <v>9</v>
      </c>
      <c r="B21" s="12" t="s">
        <v>39</v>
      </c>
      <c r="C21" s="43"/>
      <c r="D21" s="46">
        <v>100000</v>
      </c>
      <c r="E21" s="43"/>
      <c r="F21" s="41" t="e">
        <f>#REF!*L21*1490000</f>
        <v>#REF!</v>
      </c>
      <c r="G21" s="41" t="e">
        <f>#REF!*1490000*M21</f>
        <v>#REF!</v>
      </c>
      <c r="H21" s="41" t="e">
        <f>#REF!*1490000*L21</f>
        <v>#REF!</v>
      </c>
      <c r="I21" s="41" t="e">
        <f>#REF!*1490000*M21</f>
        <v>#REF!</v>
      </c>
      <c r="J21" s="41" t="e">
        <f>#REF!*1490000*L21</f>
        <v>#REF!</v>
      </c>
      <c r="K21" s="41" t="e">
        <f>#REF!*1490000*M21</f>
        <v>#REF!</v>
      </c>
      <c r="L21" s="47" t="s">
        <v>162</v>
      </c>
      <c r="M21" s="47" t="s">
        <v>163</v>
      </c>
      <c r="N21" s="41" t="e">
        <f t="shared" si="0"/>
        <v>#REF!</v>
      </c>
      <c r="O21" s="41" t="e">
        <f t="shared" si="1"/>
        <v>#REF!</v>
      </c>
      <c r="P21" s="41" t="e">
        <f t="shared" si="2"/>
        <v>#REF!</v>
      </c>
      <c r="Q21" s="41" t="e">
        <f t="shared" si="3"/>
        <v>#REF!</v>
      </c>
      <c r="R21" s="48" t="e">
        <f t="shared" si="4"/>
        <v>#REF!</v>
      </c>
    </row>
    <row r="22" spans="1:18" s="79" customFormat="1" ht="23.1" customHeight="1">
      <c r="A22" s="43">
        <v>10</v>
      </c>
      <c r="B22" s="12" t="s">
        <v>44</v>
      </c>
      <c r="C22" s="43"/>
      <c r="D22" s="46">
        <v>100000</v>
      </c>
      <c r="E22" s="43"/>
      <c r="F22" s="41" t="e">
        <f>#REF!*L22*1490000</f>
        <v>#REF!</v>
      </c>
      <c r="G22" s="41" t="e">
        <f>#REF!*1490000*M22</f>
        <v>#REF!</v>
      </c>
      <c r="H22" s="41" t="e">
        <f>#REF!*1490000*L22</f>
        <v>#REF!</v>
      </c>
      <c r="I22" s="41" t="e">
        <f>#REF!*1490000*M22</f>
        <v>#REF!</v>
      </c>
      <c r="J22" s="41" t="e">
        <f>#REF!*1490000*L22</f>
        <v>#REF!</v>
      </c>
      <c r="K22" s="41" t="e">
        <f>#REF!*1490000*M22</f>
        <v>#REF!</v>
      </c>
      <c r="L22" s="47" t="s">
        <v>162</v>
      </c>
      <c r="M22" s="47" t="s">
        <v>163</v>
      </c>
      <c r="N22" s="41" t="e">
        <f t="shared" si="0"/>
        <v>#REF!</v>
      </c>
      <c r="O22" s="41" t="e">
        <f t="shared" si="1"/>
        <v>#REF!</v>
      </c>
      <c r="P22" s="41" t="e">
        <f>N22*3%</f>
        <v>#REF!</v>
      </c>
      <c r="Q22" s="41" t="e">
        <f t="shared" si="3"/>
        <v>#REF!</v>
      </c>
      <c r="R22" s="48" t="e">
        <f>N22*1%</f>
        <v>#REF!</v>
      </c>
    </row>
    <row r="23" spans="1:18" s="95" customFormat="1" ht="23.1" customHeight="1">
      <c r="A23" s="43">
        <v>11</v>
      </c>
      <c r="B23" s="90" t="s">
        <v>45</v>
      </c>
      <c r="C23" s="89"/>
      <c r="D23" s="46">
        <v>100000</v>
      </c>
      <c r="E23" s="89"/>
      <c r="F23" s="92" t="e">
        <f>#REF!*L23*1490000</f>
        <v>#REF!</v>
      </c>
      <c r="G23" s="92" t="e">
        <f>#REF!*1490000*M23</f>
        <v>#REF!</v>
      </c>
      <c r="H23" s="92" t="e">
        <f>#REF!*1490000*L23</f>
        <v>#REF!</v>
      </c>
      <c r="I23" s="92" t="e">
        <f>#REF!*1490000*M23</f>
        <v>#REF!</v>
      </c>
      <c r="J23" s="92" t="e">
        <f>#REF!*1490000*L23</f>
        <v>#REF!</v>
      </c>
      <c r="K23" s="92" t="e">
        <f>#REF!*1490000*M23</f>
        <v>#REF!</v>
      </c>
      <c r="L23" s="93" t="s">
        <v>162</v>
      </c>
      <c r="M23" s="93" t="s">
        <v>163</v>
      </c>
      <c r="N23" s="92" t="e">
        <f t="shared" si="0"/>
        <v>#REF!</v>
      </c>
      <c r="O23" s="92" t="e">
        <f t="shared" si="1"/>
        <v>#REF!</v>
      </c>
      <c r="P23" s="92" t="e">
        <f>N23*3%</f>
        <v>#REF!</v>
      </c>
      <c r="Q23" s="92" t="e">
        <f t="shared" si="3"/>
        <v>#REF!</v>
      </c>
      <c r="R23" s="94" t="e">
        <f>N23*1%</f>
        <v>#REF!</v>
      </c>
    </row>
    <row r="24" spans="1:18" s="79" customFormat="1" ht="23.1" customHeight="1">
      <c r="A24" s="43">
        <v>12</v>
      </c>
      <c r="B24" s="12" t="s">
        <v>46</v>
      </c>
      <c r="C24" s="43"/>
      <c r="D24" s="46">
        <v>100000</v>
      </c>
      <c r="E24" s="43"/>
      <c r="F24" s="41" t="e">
        <f>#REF!*L24*1490000</f>
        <v>#REF!</v>
      </c>
      <c r="G24" s="41" t="e">
        <f>#REF!*1490000*M24</f>
        <v>#REF!</v>
      </c>
      <c r="H24" s="41" t="e">
        <f>#REF!*1490000*L24</f>
        <v>#REF!</v>
      </c>
      <c r="I24" s="41" t="e">
        <f>#REF!*1490000*M24</f>
        <v>#REF!</v>
      </c>
      <c r="J24" s="41" t="e">
        <f>#REF!*1490000*L24</f>
        <v>#REF!</v>
      </c>
      <c r="K24" s="41" t="e">
        <f>#REF!*1490000*M24</f>
        <v>#REF!</v>
      </c>
      <c r="L24" s="47" t="s">
        <v>162</v>
      </c>
      <c r="M24" s="47" t="s">
        <v>163</v>
      </c>
      <c r="N24" s="41" t="e">
        <f t="shared" si="0"/>
        <v>#REF!</v>
      </c>
      <c r="O24" s="41" t="e">
        <f t="shared" si="1"/>
        <v>#REF!</v>
      </c>
      <c r="P24" s="41" t="e">
        <f>N24*3%</f>
        <v>#REF!</v>
      </c>
      <c r="Q24" s="41" t="e">
        <f t="shared" si="3"/>
        <v>#REF!</v>
      </c>
      <c r="R24" s="48" t="e">
        <f>N24*1%</f>
        <v>#REF!</v>
      </c>
    </row>
    <row r="25" spans="1:18" s="79" customFormat="1" ht="23.1" customHeight="1">
      <c r="A25" s="43">
        <v>13</v>
      </c>
      <c r="B25" s="12" t="s">
        <v>48</v>
      </c>
      <c r="C25" s="43"/>
      <c r="D25" s="46">
        <v>100000</v>
      </c>
      <c r="E25" s="43"/>
      <c r="F25" s="41" t="e">
        <f>#REF!*L25*1490000</f>
        <v>#REF!</v>
      </c>
      <c r="G25" s="41" t="e">
        <f>#REF!*1490000*M25</f>
        <v>#REF!</v>
      </c>
      <c r="H25" s="41" t="e">
        <f>#REF!*1490000*L25</f>
        <v>#REF!</v>
      </c>
      <c r="I25" s="41" t="e">
        <f>#REF!*1490000*M25</f>
        <v>#REF!</v>
      </c>
      <c r="J25" s="41" t="e">
        <f>#REF!*1490000*L25</f>
        <v>#REF!</v>
      </c>
      <c r="K25" s="41" t="e">
        <f>#REF!*1490000*M25</f>
        <v>#REF!</v>
      </c>
      <c r="L25" s="47" t="s">
        <v>162</v>
      </c>
      <c r="M25" s="47" t="s">
        <v>163</v>
      </c>
      <c r="N25" s="41" t="e">
        <f t="shared" si="0"/>
        <v>#REF!</v>
      </c>
      <c r="O25" s="41" t="e">
        <f t="shared" si="1"/>
        <v>#REF!</v>
      </c>
      <c r="P25" s="41" t="e">
        <f>N25*3%</f>
        <v>#REF!</v>
      </c>
      <c r="Q25" s="41" t="e">
        <f t="shared" si="3"/>
        <v>#REF!</v>
      </c>
      <c r="R25" s="48" t="e">
        <f>N25*1%</f>
        <v>#REF!</v>
      </c>
    </row>
    <row r="26" spans="1:18" s="30" customFormat="1" ht="23.1" customHeight="1">
      <c r="A26" s="43"/>
      <c r="B26" s="13" t="s">
        <v>40</v>
      </c>
      <c r="C26" s="43"/>
      <c r="D26" s="46"/>
      <c r="E26" s="43"/>
      <c r="F26" s="41" t="e">
        <f>#REF!*L26*1490000</f>
        <v>#REF!</v>
      </c>
      <c r="G26" s="41" t="e">
        <f>#REF!*1490000*M26</f>
        <v>#REF!</v>
      </c>
      <c r="H26" s="41" t="e">
        <f>#REF!*1490000*L26</f>
        <v>#REF!</v>
      </c>
      <c r="I26" s="41" t="e">
        <f>#REF!*1490000*M26</f>
        <v>#REF!</v>
      </c>
      <c r="J26" s="41" t="e">
        <f>#REF!*1490000*L26</f>
        <v>#REF!</v>
      </c>
      <c r="K26" s="41" t="e">
        <f>#REF!*1490000*M26</f>
        <v>#REF!</v>
      </c>
      <c r="L26" s="47" t="s">
        <v>162</v>
      </c>
      <c r="M26" s="47" t="s">
        <v>163</v>
      </c>
      <c r="N26" s="41" t="e">
        <f t="shared" si="0"/>
        <v>#REF!</v>
      </c>
      <c r="O26" s="41" t="e">
        <f t="shared" si="1"/>
        <v>#REF!</v>
      </c>
      <c r="P26" s="41" t="e">
        <f t="shared" si="2"/>
        <v>#REF!</v>
      </c>
      <c r="Q26" s="41" t="e">
        <f t="shared" si="3"/>
        <v>#REF!</v>
      </c>
      <c r="R26" s="48" t="e">
        <f t="shared" si="4"/>
        <v>#REF!</v>
      </c>
    </row>
    <row r="27" spans="1:18" s="79" customFormat="1" ht="23.1" customHeight="1">
      <c r="A27" s="43">
        <v>14</v>
      </c>
      <c r="B27" s="12" t="s">
        <v>41</v>
      </c>
      <c r="C27" s="43" t="s">
        <v>158</v>
      </c>
      <c r="D27" s="46">
        <v>100000</v>
      </c>
      <c r="E27" s="43"/>
      <c r="F27" s="41" t="e">
        <f>#REF!*L27*1490000</f>
        <v>#REF!</v>
      </c>
      <c r="G27" s="41" t="e">
        <f>#REF!*1490000*M27</f>
        <v>#REF!</v>
      </c>
      <c r="H27" s="41" t="e">
        <f>#REF!*1490000*L27</f>
        <v>#REF!</v>
      </c>
      <c r="I27" s="41" t="e">
        <f>#REF!*1490000*M27</f>
        <v>#REF!</v>
      </c>
      <c r="J27" s="41" t="e">
        <f>#REF!*1490000*L27</f>
        <v>#REF!</v>
      </c>
      <c r="K27" s="41" t="e">
        <f>#REF!*1490000*M27</f>
        <v>#REF!</v>
      </c>
      <c r="L27" s="47" t="s">
        <v>162</v>
      </c>
      <c r="M27" s="47" t="s">
        <v>163</v>
      </c>
      <c r="N27" s="41" t="e">
        <f t="shared" si="0"/>
        <v>#REF!</v>
      </c>
      <c r="O27" s="41" t="e">
        <f t="shared" si="1"/>
        <v>#REF!</v>
      </c>
      <c r="P27" s="41" t="e">
        <f t="shared" si="2"/>
        <v>#REF!</v>
      </c>
      <c r="Q27" s="41" t="e">
        <f t="shared" si="3"/>
        <v>#REF!</v>
      </c>
      <c r="R27" s="48" t="e">
        <f t="shared" si="4"/>
        <v>#REF!</v>
      </c>
    </row>
    <row r="28" spans="1:18" s="30" customFormat="1" ht="23.1" customHeight="1">
      <c r="A28" s="43">
        <v>15</v>
      </c>
      <c r="B28" s="12" t="s">
        <v>42</v>
      </c>
      <c r="C28" s="43"/>
      <c r="D28" s="46">
        <v>100000</v>
      </c>
      <c r="E28" s="43"/>
      <c r="F28" s="41" t="e">
        <f>#REF!*L28*1490000</f>
        <v>#REF!</v>
      </c>
      <c r="G28" s="41" t="e">
        <f>#REF!*1490000*M28</f>
        <v>#REF!</v>
      </c>
      <c r="H28" s="41" t="e">
        <f>#REF!*1490000*L28</f>
        <v>#REF!</v>
      </c>
      <c r="I28" s="41" t="e">
        <f>#REF!*1490000*M28</f>
        <v>#REF!</v>
      </c>
      <c r="J28" s="41" t="e">
        <f>#REF!*1490000*L28</f>
        <v>#REF!</v>
      </c>
      <c r="K28" s="41" t="e">
        <f>#REF!*1490000*M28</f>
        <v>#REF!</v>
      </c>
      <c r="L28" s="47" t="s">
        <v>162</v>
      </c>
      <c r="M28" s="47" t="s">
        <v>163</v>
      </c>
      <c r="N28" s="41" t="e">
        <f t="shared" si="0"/>
        <v>#REF!</v>
      </c>
      <c r="O28" s="41" t="e">
        <f t="shared" si="1"/>
        <v>#REF!</v>
      </c>
      <c r="P28" s="41" t="e">
        <f t="shared" si="2"/>
        <v>#REF!</v>
      </c>
      <c r="Q28" s="41" t="e">
        <f t="shared" si="3"/>
        <v>#REF!</v>
      </c>
      <c r="R28" s="48" t="e">
        <f t="shared" si="4"/>
        <v>#REF!</v>
      </c>
    </row>
    <row r="29" spans="1:18" s="30" customFormat="1" ht="23.1" customHeight="1">
      <c r="A29" s="43">
        <v>16</v>
      </c>
      <c r="B29" s="12" t="s">
        <v>61</v>
      </c>
      <c r="C29" s="43"/>
      <c r="D29" s="46">
        <v>100000</v>
      </c>
      <c r="E29" s="43"/>
      <c r="F29" s="41" t="e">
        <f>#REF!*L29*1490000</f>
        <v>#REF!</v>
      </c>
      <c r="G29" s="41" t="e">
        <f>#REF!*1490000*M29</f>
        <v>#REF!</v>
      </c>
      <c r="H29" s="41" t="e">
        <f>#REF!*1490000*L29</f>
        <v>#REF!</v>
      </c>
      <c r="I29" s="41" t="e">
        <f>#REF!*1490000*M29</f>
        <v>#REF!</v>
      </c>
      <c r="J29" s="41" t="e">
        <f>#REF!*1490000*L29</f>
        <v>#REF!</v>
      </c>
      <c r="K29" s="41" t="e">
        <f>#REF!*1490000*M29</f>
        <v>#REF!</v>
      </c>
      <c r="L29" s="47" t="s">
        <v>162</v>
      </c>
      <c r="M29" s="47" t="s">
        <v>163</v>
      </c>
      <c r="N29" s="41" t="e">
        <f>F29+G29+H29+I29+J29+K29</f>
        <v>#REF!</v>
      </c>
      <c r="O29" s="41" t="e">
        <f>N29*17.5%</f>
        <v>#REF!</v>
      </c>
      <c r="P29" s="41" t="e">
        <f>N29*3%</f>
        <v>#REF!</v>
      </c>
      <c r="Q29" s="41" t="e">
        <f>N29*2%</f>
        <v>#REF!</v>
      </c>
      <c r="R29" s="48" t="e">
        <f>N29*1%</f>
        <v>#REF!</v>
      </c>
    </row>
    <row r="30" spans="1:18" s="30" customFormat="1" ht="23.1" customHeight="1">
      <c r="A30" s="43">
        <v>17</v>
      </c>
      <c r="B30" s="12" t="s">
        <v>43</v>
      </c>
      <c r="C30" s="43"/>
      <c r="D30" s="46">
        <v>100000</v>
      </c>
      <c r="E30" s="43"/>
      <c r="F30" s="41" t="e">
        <f>#REF!*L30*1490000</f>
        <v>#REF!</v>
      </c>
      <c r="G30" s="41" t="e">
        <f>#REF!*1490000*M30</f>
        <v>#REF!</v>
      </c>
      <c r="H30" s="41" t="e">
        <f>#REF!*1490000*L30</f>
        <v>#REF!</v>
      </c>
      <c r="I30" s="41" t="e">
        <f>#REF!*1490000*M30</f>
        <v>#REF!</v>
      </c>
      <c r="J30" s="41" t="e">
        <f>#REF!*1490000*L30</f>
        <v>#REF!</v>
      </c>
      <c r="K30" s="41" t="e">
        <f>#REF!*1490000*M30</f>
        <v>#REF!</v>
      </c>
      <c r="L30" s="47" t="s">
        <v>162</v>
      </c>
      <c r="M30" s="47" t="s">
        <v>163</v>
      </c>
      <c r="N30" s="41" t="e">
        <f t="shared" si="0"/>
        <v>#REF!</v>
      </c>
      <c r="O30" s="41" t="e">
        <f t="shared" si="1"/>
        <v>#REF!</v>
      </c>
      <c r="P30" s="41" t="e">
        <f t="shared" si="2"/>
        <v>#REF!</v>
      </c>
      <c r="Q30" s="41" t="e">
        <f t="shared" si="3"/>
        <v>#REF!</v>
      </c>
      <c r="R30" s="48" t="e">
        <f t="shared" si="4"/>
        <v>#REF!</v>
      </c>
    </row>
    <row r="31" spans="1:18" s="30" customFormat="1" ht="23.1" customHeight="1">
      <c r="A31" s="43"/>
      <c r="B31" s="13" t="s">
        <v>49</v>
      </c>
      <c r="C31" s="43"/>
      <c r="D31" s="46"/>
      <c r="E31" s="43"/>
      <c r="F31" s="41" t="e">
        <f>#REF!*L31*1490000</f>
        <v>#REF!</v>
      </c>
      <c r="G31" s="41" t="e">
        <f>#REF!*1490000*M31</f>
        <v>#REF!</v>
      </c>
      <c r="H31" s="41" t="e">
        <f>#REF!*1490000*L31</f>
        <v>#REF!</v>
      </c>
      <c r="I31" s="41" t="e">
        <f>#REF!*1490000*M31</f>
        <v>#REF!</v>
      </c>
      <c r="J31" s="41" t="e">
        <f>#REF!*1490000*L31</f>
        <v>#REF!</v>
      </c>
      <c r="K31" s="41" t="e">
        <f>#REF!*1490000*M31</f>
        <v>#REF!</v>
      </c>
      <c r="L31" s="47" t="s">
        <v>162</v>
      </c>
      <c r="M31" s="47" t="s">
        <v>163</v>
      </c>
      <c r="N31" s="41" t="e">
        <f t="shared" si="0"/>
        <v>#REF!</v>
      </c>
      <c r="O31" s="41" t="e">
        <f t="shared" si="1"/>
        <v>#REF!</v>
      </c>
      <c r="P31" s="41" t="e">
        <f t="shared" si="2"/>
        <v>#REF!</v>
      </c>
      <c r="Q31" s="41" t="e">
        <f t="shared" si="3"/>
        <v>#REF!</v>
      </c>
      <c r="R31" s="48" t="e">
        <f t="shared" si="4"/>
        <v>#REF!</v>
      </c>
    </row>
    <row r="32" spans="1:18" s="30" customFormat="1" ht="23.1" customHeight="1">
      <c r="A32" s="43">
        <v>18</v>
      </c>
      <c r="B32" s="12" t="s">
        <v>50</v>
      </c>
      <c r="C32" s="43"/>
      <c r="D32" s="46">
        <v>100000</v>
      </c>
      <c r="E32" s="43"/>
      <c r="F32" s="41" t="e">
        <f>#REF!*L32*1490000</f>
        <v>#REF!</v>
      </c>
      <c r="G32" s="41" t="e">
        <f>#REF!*1490000*M32</f>
        <v>#REF!</v>
      </c>
      <c r="H32" s="41" t="e">
        <f>#REF!*1490000*L32</f>
        <v>#REF!</v>
      </c>
      <c r="I32" s="41" t="e">
        <f>#REF!*1490000*M32</f>
        <v>#REF!</v>
      </c>
      <c r="J32" s="41" t="e">
        <f>#REF!*1490000*L32</f>
        <v>#REF!</v>
      </c>
      <c r="K32" s="41" t="e">
        <f>#REF!*1490000*M32</f>
        <v>#REF!</v>
      </c>
      <c r="L32" s="47" t="s">
        <v>162</v>
      </c>
      <c r="M32" s="47" t="s">
        <v>163</v>
      </c>
      <c r="N32" s="41" t="e">
        <f t="shared" si="0"/>
        <v>#REF!</v>
      </c>
      <c r="O32" s="41" t="e">
        <f t="shared" si="1"/>
        <v>#REF!</v>
      </c>
      <c r="P32" s="41" t="e">
        <f t="shared" si="2"/>
        <v>#REF!</v>
      </c>
      <c r="Q32" s="41" t="e">
        <f t="shared" si="3"/>
        <v>#REF!</v>
      </c>
      <c r="R32" s="48" t="e">
        <f t="shared" si="4"/>
        <v>#REF!</v>
      </c>
    </row>
    <row r="33" spans="1:18" s="79" customFormat="1" ht="23.1" customHeight="1">
      <c r="A33" s="43">
        <v>19</v>
      </c>
      <c r="B33" s="12" t="s">
        <v>51</v>
      </c>
      <c r="C33" s="43"/>
      <c r="D33" s="46">
        <v>100000</v>
      </c>
      <c r="E33" s="43"/>
      <c r="F33" s="41" t="e">
        <f>#REF!*L33*1490000</f>
        <v>#REF!</v>
      </c>
      <c r="G33" s="41" t="e">
        <f>#REF!*1490000*M33</f>
        <v>#REF!</v>
      </c>
      <c r="H33" s="41" t="e">
        <f>#REF!*1490000*L33</f>
        <v>#REF!</v>
      </c>
      <c r="I33" s="41" t="e">
        <f>#REF!*1490000*M33</f>
        <v>#REF!</v>
      </c>
      <c r="J33" s="41" t="e">
        <f>#REF!*1490000*L33</f>
        <v>#REF!</v>
      </c>
      <c r="K33" s="41" t="e">
        <f>#REF!*1490000*M33</f>
        <v>#REF!</v>
      </c>
      <c r="L33" s="47" t="s">
        <v>162</v>
      </c>
      <c r="M33" s="47" t="s">
        <v>163</v>
      </c>
      <c r="N33" s="41" t="e">
        <f t="shared" si="0"/>
        <v>#REF!</v>
      </c>
      <c r="O33" s="41" t="e">
        <f t="shared" si="1"/>
        <v>#REF!</v>
      </c>
      <c r="P33" s="41" t="e">
        <f t="shared" si="2"/>
        <v>#REF!</v>
      </c>
      <c r="Q33" s="41" t="e">
        <f t="shared" si="3"/>
        <v>#REF!</v>
      </c>
      <c r="R33" s="48" t="e">
        <f t="shared" si="4"/>
        <v>#REF!</v>
      </c>
    </row>
    <row r="34" spans="1:18" s="30" customFormat="1" ht="23.1" customHeight="1">
      <c r="A34" s="43">
        <v>20</v>
      </c>
      <c r="B34" s="12" t="s">
        <v>52</v>
      </c>
      <c r="C34" s="43" t="s">
        <v>158</v>
      </c>
      <c r="D34" s="46">
        <v>100000</v>
      </c>
      <c r="E34" s="43"/>
      <c r="F34" s="41" t="e">
        <f>#REF!*L34*1490000</f>
        <v>#REF!</v>
      </c>
      <c r="G34" s="41" t="e">
        <f>#REF!*1490000*M34</f>
        <v>#REF!</v>
      </c>
      <c r="H34" s="41" t="e">
        <f>#REF!*1490000*L34</f>
        <v>#REF!</v>
      </c>
      <c r="I34" s="41" t="e">
        <f>#REF!*1490000*M34</f>
        <v>#REF!</v>
      </c>
      <c r="J34" s="41" t="e">
        <f>#REF!*1490000*L34</f>
        <v>#REF!</v>
      </c>
      <c r="K34" s="41" t="e">
        <f>#REF!*1490000*M34</f>
        <v>#REF!</v>
      </c>
      <c r="L34" s="47" t="s">
        <v>162</v>
      </c>
      <c r="M34" s="47" t="s">
        <v>163</v>
      </c>
      <c r="N34" s="41" t="e">
        <f t="shared" si="0"/>
        <v>#REF!</v>
      </c>
      <c r="O34" s="41" t="e">
        <f t="shared" si="1"/>
        <v>#REF!</v>
      </c>
      <c r="P34" s="41" t="e">
        <f t="shared" si="2"/>
        <v>#REF!</v>
      </c>
      <c r="Q34" s="41" t="e">
        <f t="shared" si="3"/>
        <v>#REF!</v>
      </c>
      <c r="R34" s="48" t="e">
        <f t="shared" si="4"/>
        <v>#REF!</v>
      </c>
    </row>
    <row r="35" spans="1:18" s="30" customFormat="1" ht="23.1" customHeight="1">
      <c r="A35" s="43">
        <v>21</v>
      </c>
      <c r="B35" s="12" t="s">
        <v>53</v>
      </c>
      <c r="C35" s="43"/>
      <c r="D35" s="46">
        <v>100000</v>
      </c>
      <c r="E35" s="43"/>
      <c r="F35" s="41" t="e">
        <f>#REF!*L35*1490000</f>
        <v>#REF!</v>
      </c>
      <c r="G35" s="41" t="e">
        <f>#REF!*1490000*M35</f>
        <v>#REF!</v>
      </c>
      <c r="H35" s="41" t="e">
        <f>#REF!*1490000*L35</f>
        <v>#REF!</v>
      </c>
      <c r="I35" s="41" t="e">
        <f>#REF!*1490000*M35</f>
        <v>#REF!</v>
      </c>
      <c r="J35" s="41" t="e">
        <f>#REF!*1490000*L35</f>
        <v>#REF!</v>
      </c>
      <c r="K35" s="41" t="e">
        <f>#REF!*1490000*M35</f>
        <v>#REF!</v>
      </c>
      <c r="L35" s="47" t="s">
        <v>162</v>
      </c>
      <c r="M35" s="47" t="s">
        <v>163</v>
      </c>
      <c r="N35" s="41" t="e">
        <f t="shared" si="0"/>
        <v>#REF!</v>
      </c>
      <c r="O35" s="41" t="e">
        <f t="shared" si="1"/>
        <v>#REF!</v>
      </c>
      <c r="P35" s="41" t="e">
        <f t="shared" si="2"/>
        <v>#REF!</v>
      </c>
      <c r="Q35" s="41" t="e">
        <f t="shared" si="3"/>
        <v>#REF!</v>
      </c>
      <c r="R35" s="48" t="e">
        <f t="shared" si="4"/>
        <v>#REF!</v>
      </c>
    </row>
    <row r="36" spans="1:18" s="30" customFormat="1" ht="23.1" customHeight="1">
      <c r="A36" s="43"/>
      <c r="B36" s="13" t="s">
        <v>54</v>
      </c>
      <c r="C36" s="43"/>
      <c r="D36" s="46"/>
      <c r="E36" s="43"/>
      <c r="F36" s="41" t="e">
        <f>#REF!*L36*1490000</f>
        <v>#REF!</v>
      </c>
      <c r="G36" s="41" t="e">
        <f>#REF!*1490000*M36</f>
        <v>#REF!</v>
      </c>
      <c r="H36" s="41" t="e">
        <f>#REF!*1490000*L36</f>
        <v>#REF!</v>
      </c>
      <c r="I36" s="41" t="e">
        <f>#REF!*1490000*M36</f>
        <v>#REF!</v>
      </c>
      <c r="J36" s="41" t="e">
        <f>#REF!*1490000*L36</f>
        <v>#REF!</v>
      </c>
      <c r="K36" s="41" t="e">
        <f>#REF!*1490000*M36</f>
        <v>#REF!</v>
      </c>
      <c r="L36" s="47" t="s">
        <v>162</v>
      </c>
      <c r="M36" s="47" t="s">
        <v>163</v>
      </c>
      <c r="N36" s="41" t="e">
        <f t="shared" si="0"/>
        <v>#REF!</v>
      </c>
      <c r="O36" s="41" t="e">
        <f t="shared" si="1"/>
        <v>#REF!</v>
      </c>
      <c r="P36" s="41" t="e">
        <f t="shared" si="2"/>
        <v>#REF!</v>
      </c>
      <c r="Q36" s="41" t="e">
        <f t="shared" si="3"/>
        <v>#REF!</v>
      </c>
      <c r="R36" s="48" t="e">
        <f t="shared" si="4"/>
        <v>#REF!</v>
      </c>
    </row>
    <row r="37" spans="1:18" s="30" customFormat="1" ht="23.1" customHeight="1">
      <c r="A37" s="43">
        <v>22</v>
      </c>
      <c r="B37" s="12" t="s">
        <v>55</v>
      </c>
      <c r="C37" s="43" t="s">
        <v>158</v>
      </c>
      <c r="D37" s="46">
        <v>100000</v>
      </c>
      <c r="E37" s="43"/>
      <c r="F37" s="41" t="e">
        <f>#REF!*L37*1490000</f>
        <v>#REF!</v>
      </c>
      <c r="G37" s="41" t="e">
        <f>#REF!*1490000*M37</f>
        <v>#REF!</v>
      </c>
      <c r="H37" s="41" t="e">
        <f>#REF!*1490000*L37</f>
        <v>#REF!</v>
      </c>
      <c r="I37" s="41" t="e">
        <f>#REF!*1490000*M37</f>
        <v>#REF!</v>
      </c>
      <c r="J37" s="41" t="e">
        <f>#REF!*1490000*L37</f>
        <v>#REF!</v>
      </c>
      <c r="K37" s="41" t="e">
        <f>#REF!*1490000*M37</f>
        <v>#REF!</v>
      </c>
      <c r="L37" s="47" t="s">
        <v>162</v>
      </c>
      <c r="M37" s="47" t="s">
        <v>163</v>
      </c>
      <c r="N37" s="41" t="e">
        <f t="shared" si="0"/>
        <v>#REF!</v>
      </c>
      <c r="O37" s="41" t="e">
        <f t="shared" si="1"/>
        <v>#REF!</v>
      </c>
      <c r="P37" s="41" t="e">
        <f t="shared" si="2"/>
        <v>#REF!</v>
      </c>
      <c r="Q37" s="41" t="e">
        <f t="shared" si="3"/>
        <v>#REF!</v>
      </c>
      <c r="R37" s="48" t="e">
        <f t="shared" si="4"/>
        <v>#REF!</v>
      </c>
    </row>
    <row r="38" spans="1:18" s="95" customFormat="1" ht="23.1" customHeight="1">
      <c r="A38" s="89">
        <v>23</v>
      </c>
      <c r="B38" s="90" t="s">
        <v>56</v>
      </c>
      <c r="C38" s="89"/>
      <c r="D38" s="46">
        <v>100000</v>
      </c>
      <c r="E38" s="89"/>
      <c r="F38" s="92" t="e">
        <f>#REF!*L38*1490000</f>
        <v>#REF!</v>
      </c>
      <c r="G38" s="92" t="e">
        <f>#REF!*1490000*M38</f>
        <v>#REF!</v>
      </c>
      <c r="H38" s="92" t="e">
        <f>#REF!*1490000*L38</f>
        <v>#REF!</v>
      </c>
      <c r="I38" s="92" t="e">
        <f>#REF!*1490000*M38</f>
        <v>#REF!</v>
      </c>
      <c r="J38" s="92" t="e">
        <f>#REF!*1490000*L38</f>
        <v>#REF!</v>
      </c>
      <c r="K38" s="92" t="e">
        <f>#REF!*1490000*M38</f>
        <v>#REF!</v>
      </c>
      <c r="L38" s="93" t="s">
        <v>162</v>
      </c>
      <c r="M38" s="93" t="s">
        <v>163</v>
      </c>
      <c r="N38" s="92" t="e">
        <f t="shared" si="0"/>
        <v>#REF!</v>
      </c>
      <c r="O38" s="92" t="e">
        <f t="shared" si="1"/>
        <v>#REF!</v>
      </c>
      <c r="P38" s="92" t="e">
        <f t="shared" si="2"/>
        <v>#REF!</v>
      </c>
      <c r="Q38" s="92" t="e">
        <f t="shared" si="3"/>
        <v>#REF!</v>
      </c>
      <c r="R38" s="94" t="e">
        <f t="shared" si="4"/>
        <v>#REF!</v>
      </c>
    </row>
    <row r="39" spans="1:18" s="30" customFormat="1" ht="23.1" customHeight="1">
      <c r="A39" s="43">
        <v>24</v>
      </c>
      <c r="B39" s="12" t="s">
        <v>57</v>
      </c>
      <c r="C39" s="43"/>
      <c r="D39" s="46">
        <v>100000</v>
      </c>
      <c r="E39" s="43"/>
      <c r="F39" s="41" t="e">
        <f>#REF!*L39*1490000</f>
        <v>#REF!</v>
      </c>
      <c r="G39" s="41" t="e">
        <f>#REF!*1490000*M39</f>
        <v>#REF!</v>
      </c>
      <c r="H39" s="41" t="e">
        <f>#REF!*1490000*L39</f>
        <v>#REF!</v>
      </c>
      <c r="I39" s="41" t="e">
        <f>#REF!*1490000*M39</f>
        <v>#REF!</v>
      </c>
      <c r="J39" s="41" t="e">
        <f>#REF!*1490000*L39</f>
        <v>#REF!</v>
      </c>
      <c r="K39" s="41" t="e">
        <f>#REF!*1490000*M39</f>
        <v>#REF!</v>
      </c>
      <c r="L39" s="47" t="s">
        <v>162</v>
      </c>
      <c r="M39" s="47" t="s">
        <v>163</v>
      </c>
      <c r="N39" s="41" t="e">
        <f t="shared" si="0"/>
        <v>#REF!</v>
      </c>
      <c r="O39" s="41" t="e">
        <f t="shared" si="1"/>
        <v>#REF!</v>
      </c>
      <c r="P39" s="41" t="e">
        <f t="shared" si="2"/>
        <v>#REF!</v>
      </c>
      <c r="Q39" s="41" t="e">
        <f t="shared" si="3"/>
        <v>#REF!</v>
      </c>
      <c r="R39" s="48" t="e">
        <f t="shared" si="4"/>
        <v>#REF!</v>
      </c>
    </row>
    <row r="40" spans="1:18" s="30" customFormat="1" ht="23.1" customHeight="1">
      <c r="A40" s="43">
        <v>25</v>
      </c>
      <c r="B40" s="12" t="s">
        <v>58</v>
      </c>
      <c r="C40" s="43"/>
      <c r="D40" s="46">
        <v>100000</v>
      </c>
      <c r="E40" s="43"/>
      <c r="F40" s="41" t="e">
        <f>#REF!*L40*1490000</f>
        <v>#REF!</v>
      </c>
      <c r="G40" s="41" t="e">
        <f>#REF!*1490000*M40</f>
        <v>#REF!</v>
      </c>
      <c r="H40" s="41" t="e">
        <f>#REF!*1490000*L40</f>
        <v>#REF!</v>
      </c>
      <c r="I40" s="41" t="e">
        <f>#REF!*1490000*M40</f>
        <v>#REF!</v>
      </c>
      <c r="J40" s="41" t="e">
        <f>#REF!*1490000*L40</f>
        <v>#REF!</v>
      </c>
      <c r="K40" s="41" t="e">
        <f>#REF!*1490000*M40</f>
        <v>#REF!</v>
      </c>
      <c r="L40" s="47" t="s">
        <v>162</v>
      </c>
      <c r="M40" s="47" t="s">
        <v>163</v>
      </c>
      <c r="N40" s="41" t="e">
        <f t="shared" si="0"/>
        <v>#REF!</v>
      </c>
      <c r="O40" s="41" t="e">
        <f t="shared" si="1"/>
        <v>#REF!</v>
      </c>
      <c r="P40" s="41" t="e">
        <f t="shared" si="2"/>
        <v>#REF!</v>
      </c>
      <c r="Q40" s="41" t="e">
        <f t="shared" si="3"/>
        <v>#REF!</v>
      </c>
      <c r="R40" s="48" t="e">
        <f t="shared" si="4"/>
        <v>#REF!</v>
      </c>
    </row>
    <row r="41" spans="1:18" s="30" customFormat="1" ht="23.1" customHeight="1">
      <c r="A41" s="43"/>
      <c r="B41" s="13" t="s">
        <v>59</v>
      </c>
      <c r="C41" s="43"/>
      <c r="D41" s="46"/>
      <c r="E41" s="43"/>
      <c r="F41" s="41" t="e">
        <f>#REF!*L41*1490000</f>
        <v>#REF!</v>
      </c>
      <c r="G41" s="41" t="e">
        <f>#REF!*1490000*M41</f>
        <v>#REF!</v>
      </c>
      <c r="H41" s="41" t="e">
        <f>#REF!*1490000*L41</f>
        <v>#REF!</v>
      </c>
      <c r="I41" s="41" t="e">
        <f>#REF!*1490000*M41</f>
        <v>#REF!</v>
      </c>
      <c r="J41" s="41" t="e">
        <f>#REF!*1490000*L41</f>
        <v>#REF!</v>
      </c>
      <c r="K41" s="41" t="e">
        <f>#REF!*1490000*M41</f>
        <v>#REF!</v>
      </c>
      <c r="L41" s="47" t="s">
        <v>162</v>
      </c>
      <c r="M41" s="47" t="s">
        <v>163</v>
      </c>
      <c r="N41" s="41" t="e">
        <f t="shared" si="0"/>
        <v>#REF!</v>
      </c>
      <c r="O41" s="41" t="e">
        <f t="shared" si="1"/>
        <v>#REF!</v>
      </c>
      <c r="P41" s="41" t="e">
        <f t="shared" si="2"/>
        <v>#REF!</v>
      </c>
      <c r="Q41" s="41" t="e">
        <f t="shared" si="3"/>
        <v>#REF!</v>
      </c>
      <c r="R41" s="48" t="e">
        <f t="shared" si="4"/>
        <v>#REF!</v>
      </c>
    </row>
    <row r="42" spans="1:18" s="79" customFormat="1" ht="23.1" customHeight="1">
      <c r="A42" s="43">
        <v>26</v>
      </c>
      <c r="B42" s="12" t="s">
        <v>60</v>
      </c>
      <c r="C42" s="43" t="s">
        <v>158</v>
      </c>
      <c r="D42" s="46">
        <v>100000</v>
      </c>
      <c r="E42" s="43"/>
      <c r="F42" s="41" t="e">
        <f>#REF!*L42*1490000</f>
        <v>#REF!</v>
      </c>
      <c r="G42" s="41" t="e">
        <f>#REF!*1490000*M42</f>
        <v>#REF!</v>
      </c>
      <c r="H42" s="41" t="e">
        <f>#REF!*1490000*L42</f>
        <v>#REF!</v>
      </c>
      <c r="I42" s="41" t="e">
        <f>#REF!*1490000*M42</f>
        <v>#REF!</v>
      </c>
      <c r="J42" s="41" t="e">
        <f>#REF!*1490000*L42</f>
        <v>#REF!</v>
      </c>
      <c r="K42" s="41" t="e">
        <f>#REF!*1490000*M42</f>
        <v>#REF!</v>
      </c>
      <c r="L42" s="47" t="s">
        <v>162</v>
      </c>
      <c r="M42" s="47" t="s">
        <v>163</v>
      </c>
      <c r="N42" s="41" t="e">
        <f t="shared" si="0"/>
        <v>#REF!</v>
      </c>
      <c r="O42" s="41" t="e">
        <f t="shared" si="1"/>
        <v>#REF!</v>
      </c>
      <c r="P42" s="41" t="e">
        <f t="shared" si="2"/>
        <v>#REF!</v>
      </c>
      <c r="Q42" s="41" t="e">
        <f t="shared" si="3"/>
        <v>#REF!</v>
      </c>
      <c r="R42" s="48" t="e">
        <f t="shared" si="4"/>
        <v>#REF!</v>
      </c>
    </row>
    <row r="43" spans="1:18" s="30" customFormat="1" ht="23.1" customHeight="1">
      <c r="A43" s="43">
        <v>27</v>
      </c>
      <c r="B43" s="12" t="s">
        <v>62</v>
      </c>
      <c r="C43" s="43"/>
      <c r="D43" s="46">
        <v>100000</v>
      </c>
      <c r="E43" s="43"/>
      <c r="F43" s="41" t="e">
        <f>#REF!*L43*1490000</f>
        <v>#REF!</v>
      </c>
      <c r="G43" s="41" t="e">
        <f>#REF!*1490000*M43</f>
        <v>#REF!</v>
      </c>
      <c r="H43" s="41" t="e">
        <f>#REF!*1490000*L43</f>
        <v>#REF!</v>
      </c>
      <c r="I43" s="41" t="e">
        <f>#REF!*1490000*M43</f>
        <v>#REF!</v>
      </c>
      <c r="J43" s="41" t="e">
        <f>#REF!*1490000*L43</f>
        <v>#REF!</v>
      </c>
      <c r="K43" s="41" t="e">
        <f>#REF!*1490000*M43</f>
        <v>#REF!</v>
      </c>
      <c r="L43" s="47" t="s">
        <v>162</v>
      </c>
      <c r="M43" s="47" t="s">
        <v>163</v>
      </c>
      <c r="N43" s="41" t="e">
        <f t="shared" si="0"/>
        <v>#REF!</v>
      </c>
      <c r="O43" s="41" t="e">
        <f t="shared" si="1"/>
        <v>#REF!</v>
      </c>
      <c r="P43" s="41" t="e">
        <f t="shared" si="2"/>
        <v>#REF!</v>
      </c>
      <c r="Q43" s="41" t="e">
        <f t="shared" si="3"/>
        <v>#REF!</v>
      </c>
      <c r="R43" s="48" t="e">
        <f t="shared" si="4"/>
        <v>#REF!</v>
      </c>
    </row>
    <row r="44" spans="1:18" s="30" customFormat="1" ht="23.1" customHeight="1">
      <c r="A44" s="43">
        <v>28</v>
      </c>
      <c r="B44" s="12" t="s">
        <v>63</v>
      </c>
      <c r="C44" s="43"/>
      <c r="D44" s="46">
        <v>100000</v>
      </c>
      <c r="E44" s="43"/>
      <c r="F44" s="41" t="e">
        <f>#REF!*L44*1490000</f>
        <v>#REF!</v>
      </c>
      <c r="G44" s="41" t="e">
        <f>#REF!*1490000*M44</f>
        <v>#REF!</v>
      </c>
      <c r="H44" s="41" t="e">
        <f>#REF!*1490000*L44</f>
        <v>#REF!</v>
      </c>
      <c r="I44" s="41" t="e">
        <f>#REF!*1490000*M44</f>
        <v>#REF!</v>
      </c>
      <c r="J44" s="41" t="e">
        <f>#REF!*1490000*L44</f>
        <v>#REF!</v>
      </c>
      <c r="K44" s="41" t="e">
        <f>#REF!*1490000*M44</f>
        <v>#REF!</v>
      </c>
      <c r="L44" s="47" t="s">
        <v>162</v>
      </c>
      <c r="M44" s="47" t="s">
        <v>163</v>
      </c>
      <c r="N44" s="41" t="e">
        <f t="shared" si="0"/>
        <v>#REF!</v>
      </c>
      <c r="O44" s="41" t="e">
        <f t="shared" si="1"/>
        <v>#REF!</v>
      </c>
      <c r="P44" s="41" t="e">
        <f t="shared" si="2"/>
        <v>#REF!</v>
      </c>
      <c r="Q44" s="41" t="e">
        <f t="shared" si="3"/>
        <v>#REF!</v>
      </c>
      <c r="R44" s="48" t="e">
        <f t="shared" si="4"/>
        <v>#REF!</v>
      </c>
    </row>
    <row r="45" spans="1:18" s="30" customFormat="1" ht="23.1" customHeight="1">
      <c r="A45" s="43"/>
      <c r="B45" s="13" t="s">
        <v>65</v>
      </c>
      <c r="C45" s="43"/>
      <c r="D45" s="46"/>
      <c r="E45" s="43"/>
      <c r="F45" s="41" t="e">
        <f>#REF!*L45*1490000</f>
        <v>#REF!</v>
      </c>
      <c r="G45" s="41" t="e">
        <f>#REF!*1490000*M45</f>
        <v>#REF!</v>
      </c>
      <c r="H45" s="41" t="e">
        <f>#REF!*1490000*L45</f>
        <v>#REF!</v>
      </c>
      <c r="I45" s="41" t="e">
        <f>#REF!*1490000*M45</f>
        <v>#REF!</v>
      </c>
      <c r="J45" s="41" t="e">
        <f>#REF!*1490000*L45</f>
        <v>#REF!</v>
      </c>
      <c r="K45" s="41" t="e">
        <f>#REF!*1490000*M45</f>
        <v>#REF!</v>
      </c>
      <c r="L45" s="47" t="s">
        <v>162</v>
      </c>
      <c r="M45" s="47" t="s">
        <v>163</v>
      </c>
      <c r="N45" s="41" t="e">
        <f t="shared" si="0"/>
        <v>#REF!</v>
      </c>
      <c r="O45" s="41" t="e">
        <f t="shared" si="1"/>
        <v>#REF!</v>
      </c>
      <c r="P45" s="41" t="e">
        <f t="shared" si="2"/>
        <v>#REF!</v>
      </c>
      <c r="Q45" s="41" t="e">
        <f t="shared" si="3"/>
        <v>#REF!</v>
      </c>
      <c r="R45" s="48" t="e">
        <f t="shared" si="4"/>
        <v>#REF!</v>
      </c>
    </row>
    <row r="46" spans="1:18" s="30" customFormat="1" ht="23.1" customHeight="1">
      <c r="A46" s="43">
        <v>29</v>
      </c>
      <c r="B46" s="12" t="s">
        <v>66</v>
      </c>
      <c r="C46" s="43" t="s">
        <v>158</v>
      </c>
      <c r="D46" s="46">
        <v>100000</v>
      </c>
      <c r="E46" s="43"/>
      <c r="F46" s="41" t="e">
        <f>#REF!*L46*1490000</f>
        <v>#REF!</v>
      </c>
      <c r="G46" s="41" t="e">
        <f>#REF!*1490000*M46</f>
        <v>#REF!</v>
      </c>
      <c r="H46" s="41" t="e">
        <f>#REF!*1490000*L46</f>
        <v>#REF!</v>
      </c>
      <c r="I46" s="41" t="e">
        <f>#REF!*1490000*M46</f>
        <v>#REF!</v>
      </c>
      <c r="J46" s="41" t="e">
        <f>#REF!*1490000*L46</f>
        <v>#REF!</v>
      </c>
      <c r="K46" s="41" t="e">
        <f>#REF!*1490000*M46</f>
        <v>#REF!</v>
      </c>
      <c r="L46" s="47" t="s">
        <v>162</v>
      </c>
      <c r="M46" s="47" t="s">
        <v>163</v>
      </c>
      <c r="N46" s="41" t="e">
        <f t="shared" si="0"/>
        <v>#REF!</v>
      </c>
      <c r="O46" s="41" t="e">
        <f t="shared" si="1"/>
        <v>#REF!</v>
      </c>
      <c r="P46" s="41" t="e">
        <f t="shared" si="2"/>
        <v>#REF!</v>
      </c>
      <c r="Q46" s="41" t="e">
        <f t="shared" si="3"/>
        <v>#REF!</v>
      </c>
      <c r="R46" s="48" t="e">
        <f t="shared" si="4"/>
        <v>#REF!</v>
      </c>
    </row>
    <row r="47" spans="1:18" s="30" customFormat="1" ht="23.1" customHeight="1">
      <c r="A47" s="43">
        <v>30</v>
      </c>
      <c r="B47" s="12" t="s">
        <v>67</v>
      </c>
      <c r="C47" s="1"/>
      <c r="D47" s="46">
        <v>100000</v>
      </c>
      <c r="E47" s="9"/>
      <c r="F47" s="41" t="e">
        <f>#REF!*L47*1490000</f>
        <v>#REF!</v>
      </c>
      <c r="G47" s="41" t="e">
        <f>#REF!*1490000*M47</f>
        <v>#REF!</v>
      </c>
      <c r="H47" s="41" t="e">
        <f>#REF!*1490000*L47</f>
        <v>#REF!</v>
      </c>
      <c r="I47" s="41" t="e">
        <f>#REF!*1490000*M47</f>
        <v>#REF!</v>
      </c>
      <c r="J47" s="41" t="e">
        <f>#REF!*1490000*L47</f>
        <v>#REF!</v>
      </c>
      <c r="K47" s="41" t="e">
        <f>#REF!*1490000*M47</f>
        <v>#REF!</v>
      </c>
      <c r="L47" s="47" t="s">
        <v>162</v>
      </c>
      <c r="M47" s="47" t="s">
        <v>163</v>
      </c>
      <c r="N47" s="41" t="e">
        <f t="shared" si="0"/>
        <v>#REF!</v>
      </c>
      <c r="O47" s="41" t="e">
        <f t="shared" si="1"/>
        <v>#REF!</v>
      </c>
      <c r="P47" s="41" t="e">
        <f t="shared" si="2"/>
        <v>#REF!</v>
      </c>
      <c r="Q47" s="41" t="e">
        <f t="shared" si="3"/>
        <v>#REF!</v>
      </c>
      <c r="R47" s="48" t="e">
        <f t="shared" si="4"/>
        <v>#REF!</v>
      </c>
    </row>
    <row r="48" spans="1:18" s="30" customFormat="1" ht="23.1" customHeight="1">
      <c r="A48" s="43">
        <v>31</v>
      </c>
      <c r="B48" s="12" t="s">
        <v>68</v>
      </c>
      <c r="C48" s="1"/>
      <c r="D48" s="46">
        <v>100000</v>
      </c>
      <c r="E48" s="9"/>
      <c r="F48" s="41" t="e">
        <f>#REF!*L48*1490000</f>
        <v>#REF!</v>
      </c>
      <c r="G48" s="41" t="e">
        <f>#REF!*1490000*M48</f>
        <v>#REF!</v>
      </c>
      <c r="H48" s="41" t="e">
        <f>#REF!*1490000*L48</f>
        <v>#REF!</v>
      </c>
      <c r="I48" s="41" t="e">
        <f>#REF!*1490000*M48</f>
        <v>#REF!</v>
      </c>
      <c r="J48" s="41" t="e">
        <f>#REF!*1490000*L48</f>
        <v>#REF!</v>
      </c>
      <c r="K48" s="41" t="e">
        <f>#REF!*1490000*M48</f>
        <v>#REF!</v>
      </c>
      <c r="L48" s="47" t="s">
        <v>162</v>
      </c>
      <c r="M48" s="47" t="s">
        <v>163</v>
      </c>
      <c r="N48" s="41" t="e">
        <f t="shared" si="0"/>
        <v>#REF!</v>
      </c>
      <c r="O48" s="41" t="e">
        <f t="shared" si="1"/>
        <v>#REF!</v>
      </c>
      <c r="P48" s="41" t="e">
        <f t="shared" si="2"/>
        <v>#REF!</v>
      </c>
      <c r="Q48" s="41" t="e">
        <f t="shared" si="3"/>
        <v>#REF!</v>
      </c>
      <c r="R48" s="48" t="e">
        <f t="shared" si="4"/>
        <v>#REF!</v>
      </c>
    </row>
    <row r="49" spans="1:18" s="30" customFormat="1" ht="23.1" customHeight="1">
      <c r="A49" s="43"/>
      <c r="B49" s="13" t="s">
        <v>172</v>
      </c>
      <c r="C49" s="1"/>
      <c r="D49" s="46"/>
      <c r="E49" s="9"/>
      <c r="F49" s="41" t="e">
        <f>#REF!*L49*1490000</f>
        <v>#REF!</v>
      </c>
      <c r="G49" s="41" t="e">
        <f>#REF!*1490000*M49</f>
        <v>#REF!</v>
      </c>
      <c r="H49" s="41" t="e">
        <f>#REF!*1490000*L49</f>
        <v>#REF!</v>
      </c>
      <c r="I49" s="41" t="e">
        <f>#REF!*1490000*M49</f>
        <v>#REF!</v>
      </c>
      <c r="J49" s="41" t="e">
        <f>#REF!*1490000*L49</f>
        <v>#REF!</v>
      </c>
      <c r="K49" s="41" t="e">
        <f>#REF!*1490000*M49</f>
        <v>#REF!</v>
      </c>
      <c r="L49" s="47" t="s">
        <v>162</v>
      </c>
      <c r="M49" s="47" t="s">
        <v>163</v>
      </c>
      <c r="N49" s="41" t="e">
        <f t="shared" si="0"/>
        <v>#REF!</v>
      </c>
      <c r="O49" s="41" t="e">
        <f t="shared" si="1"/>
        <v>#REF!</v>
      </c>
      <c r="P49" s="41" t="e">
        <f t="shared" si="2"/>
        <v>#REF!</v>
      </c>
      <c r="Q49" s="41" t="e">
        <f t="shared" si="3"/>
        <v>#REF!</v>
      </c>
      <c r="R49" s="48" t="e">
        <f t="shared" si="4"/>
        <v>#REF!</v>
      </c>
    </row>
    <row r="50" spans="1:18" s="30" customFormat="1" ht="23.1" customHeight="1">
      <c r="A50" s="43">
        <v>32</v>
      </c>
      <c r="B50" s="12" t="s">
        <v>80</v>
      </c>
      <c r="C50" s="43" t="s">
        <v>158</v>
      </c>
      <c r="D50" s="46">
        <v>100000</v>
      </c>
      <c r="E50" s="9"/>
      <c r="F50" s="41" t="e">
        <f>#REF!*L50*1490000</f>
        <v>#REF!</v>
      </c>
      <c r="G50" s="41" t="e">
        <f>#REF!*1490000*M50</f>
        <v>#REF!</v>
      </c>
      <c r="H50" s="41" t="e">
        <f>#REF!*1490000*L50</f>
        <v>#REF!</v>
      </c>
      <c r="I50" s="41" t="e">
        <f>#REF!*1490000*M50</f>
        <v>#REF!</v>
      </c>
      <c r="J50" s="41" t="e">
        <f>#REF!*1490000*L50</f>
        <v>#REF!</v>
      </c>
      <c r="K50" s="41" t="e">
        <f>#REF!*1490000*M50</f>
        <v>#REF!</v>
      </c>
      <c r="L50" s="47" t="s">
        <v>162</v>
      </c>
      <c r="M50" s="47" t="s">
        <v>163</v>
      </c>
      <c r="N50" s="41" t="e">
        <f t="shared" si="0"/>
        <v>#REF!</v>
      </c>
      <c r="O50" s="41" t="e">
        <f>N50*17.5%</f>
        <v>#REF!</v>
      </c>
      <c r="P50" s="41" t="e">
        <f>N50*3%</f>
        <v>#REF!</v>
      </c>
      <c r="Q50" s="41" t="e">
        <f t="shared" si="3"/>
        <v>#REF!</v>
      </c>
      <c r="R50" s="48" t="e">
        <f>N50*1%</f>
        <v>#REF!</v>
      </c>
    </row>
    <row r="51" spans="1:18" s="30" customFormat="1" ht="23.1" customHeight="1">
      <c r="A51" s="43">
        <v>33</v>
      </c>
      <c r="B51" s="12" t="s">
        <v>72</v>
      </c>
      <c r="C51" s="43" t="s">
        <v>179</v>
      </c>
      <c r="D51" s="46">
        <v>100000</v>
      </c>
      <c r="E51" s="9"/>
      <c r="F51" s="41" t="e">
        <f>#REF!*L51*1490000</f>
        <v>#REF!</v>
      </c>
      <c r="G51" s="41" t="e">
        <f>#REF!*1490000*M51</f>
        <v>#REF!</v>
      </c>
      <c r="H51" s="41" t="e">
        <f>#REF!*1490000*L51</f>
        <v>#REF!</v>
      </c>
      <c r="I51" s="41" t="e">
        <f>#REF!*1490000*M51</f>
        <v>#REF!</v>
      </c>
      <c r="J51" s="41" t="e">
        <f>#REF!*1490000*L51</f>
        <v>#REF!</v>
      </c>
      <c r="K51" s="41" t="e">
        <f>#REF!*1490000*M51</f>
        <v>#REF!</v>
      </c>
      <c r="L51" s="47" t="s">
        <v>162</v>
      </c>
      <c r="M51" s="47" t="s">
        <v>163</v>
      </c>
      <c r="N51" s="41" t="e">
        <f t="shared" si="0"/>
        <v>#REF!</v>
      </c>
      <c r="O51" s="41" t="e">
        <f t="shared" si="1"/>
        <v>#REF!</v>
      </c>
      <c r="P51" s="41" t="e">
        <f t="shared" si="2"/>
        <v>#REF!</v>
      </c>
      <c r="Q51" s="41" t="e">
        <f t="shared" si="3"/>
        <v>#REF!</v>
      </c>
      <c r="R51" s="48" t="e">
        <f t="shared" si="4"/>
        <v>#REF!</v>
      </c>
    </row>
    <row r="52" spans="1:18" s="30" customFormat="1" ht="23.1" customHeight="1">
      <c r="A52" s="43">
        <v>34</v>
      </c>
      <c r="B52" s="12" t="s">
        <v>73</v>
      </c>
      <c r="C52" s="1"/>
      <c r="D52" s="46">
        <v>100000</v>
      </c>
      <c r="E52" s="9"/>
      <c r="F52" s="41" t="e">
        <f>#REF!*L52*1490000</f>
        <v>#REF!</v>
      </c>
      <c r="G52" s="41" t="e">
        <f>#REF!*1490000*M52</f>
        <v>#REF!</v>
      </c>
      <c r="H52" s="41" t="e">
        <f>#REF!*1490000*L52</f>
        <v>#REF!</v>
      </c>
      <c r="I52" s="41" t="e">
        <f>#REF!*1490000*M52</f>
        <v>#REF!</v>
      </c>
      <c r="J52" s="41" t="e">
        <f>#REF!*1490000*L52</f>
        <v>#REF!</v>
      </c>
      <c r="K52" s="41" t="e">
        <f>#REF!*1490000*M52</f>
        <v>#REF!</v>
      </c>
      <c r="L52" s="47" t="s">
        <v>162</v>
      </c>
      <c r="M52" s="47" t="s">
        <v>163</v>
      </c>
      <c r="N52" s="41" t="e">
        <f t="shared" si="0"/>
        <v>#REF!</v>
      </c>
      <c r="O52" s="41" t="e">
        <f t="shared" si="1"/>
        <v>#REF!</v>
      </c>
      <c r="P52" s="41" t="e">
        <f>N52*3%</f>
        <v>#REF!</v>
      </c>
      <c r="Q52" s="41" t="e">
        <f t="shared" si="3"/>
        <v>#REF!</v>
      </c>
      <c r="R52" s="48" t="e">
        <f>N52*1%</f>
        <v>#REF!</v>
      </c>
    </row>
    <row r="53" spans="1:18" s="30" customFormat="1" ht="23.1" customHeight="1">
      <c r="A53" s="43">
        <v>35</v>
      </c>
      <c r="B53" s="12" t="s">
        <v>74</v>
      </c>
      <c r="C53" s="1"/>
      <c r="D53" s="46">
        <v>100000</v>
      </c>
      <c r="E53" s="9"/>
      <c r="F53" s="41" t="e">
        <f>#REF!*L53*1490000</f>
        <v>#REF!</v>
      </c>
      <c r="G53" s="41" t="e">
        <f>#REF!*1490000*M53</f>
        <v>#REF!</v>
      </c>
      <c r="H53" s="41" t="e">
        <f>#REF!*1490000*L53</f>
        <v>#REF!</v>
      </c>
      <c r="I53" s="41" t="e">
        <f>#REF!*1490000*M53</f>
        <v>#REF!</v>
      </c>
      <c r="J53" s="41" t="e">
        <f>#REF!*1490000*L53</f>
        <v>#REF!</v>
      </c>
      <c r="K53" s="41" t="e">
        <f>#REF!*1490000*M53</f>
        <v>#REF!</v>
      </c>
      <c r="L53" s="47" t="s">
        <v>162</v>
      </c>
      <c r="M53" s="47" t="s">
        <v>163</v>
      </c>
      <c r="N53" s="41" t="e">
        <f t="shared" si="0"/>
        <v>#REF!</v>
      </c>
      <c r="O53" s="41" t="e">
        <f t="shared" si="1"/>
        <v>#REF!</v>
      </c>
      <c r="P53" s="41" t="e">
        <f t="shared" ref="P53:P113" si="5">N53*3%</f>
        <v>#REF!</v>
      </c>
      <c r="Q53" s="41" t="e">
        <f t="shared" si="3"/>
        <v>#REF!</v>
      </c>
      <c r="R53" s="48" t="e">
        <f t="shared" ref="R53:R113" si="6">N53*1%</f>
        <v>#REF!</v>
      </c>
    </row>
    <row r="54" spans="1:18" s="30" customFormat="1" ht="23.1" customHeight="1">
      <c r="A54" s="43">
        <v>36</v>
      </c>
      <c r="B54" s="12" t="s">
        <v>75</v>
      </c>
      <c r="C54" s="1"/>
      <c r="D54" s="46">
        <v>100000</v>
      </c>
      <c r="E54" s="9"/>
      <c r="F54" s="41" t="e">
        <f>#REF!*L54*1490000</f>
        <v>#REF!</v>
      </c>
      <c r="G54" s="41" t="e">
        <f>#REF!*1490000*M54</f>
        <v>#REF!</v>
      </c>
      <c r="H54" s="41" t="e">
        <f>#REF!*1490000*L54</f>
        <v>#REF!</v>
      </c>
      <c r="I54" s="41" t="e">
        <f>#REF!*1490000*M54</f>
        <v>#REF!</v>
      </c>
      <c r="J54" s="41" t="e">
        <f>#REF!*1490000*L54</f>
        <v>#REF!</v>
      </c>
      <c r="K54" s="41" t="e">
        <f>#REF!*1490000*M54</f>
        <v>#REF!</v>
      </c>
      <c r="L54" s="47" t="s">
        <v>162</v>
      </c>
      <c r="M54" s="47" t="s">
        <v>163</v>
      </c>
      <c r="N54" s="41" t="e">
        <f t="shared" si="0"/>
        <v>#REF!</v>
      </c>
      <c r="O54" s="41" t="e">
        <f t="shared" si="1"/>
        <v>#REF!</v>
      </c>
      <c r="P54" s="41" t="e">
        <f t="shared" si="5"/>
        <v>#REF!</v>
      </c>
      <c r="Q54" s="41" t="e">
        <f t="shared" si="3"/>
        <v>#REF!</v>
      </c>
      <c r="R54" s="48" t="e">
        <f t="shared" si="6"/>
        <v>#REF!</v>
      </c>
    </row>
    <row r="55" spans="1:18" s="30" customFormat="1" ht="23.1" customHeight="1">
      <c r="A55" s="43">
        <v>37</v>
      </c>
      <c r="B55" s="12" t="s">
        <v>81</v>
      </c>
      <c r="C55" s="1"/>
      <c r="D55" s="46">
        <v>100000</v>
      </c>
      <c r="E55" s="9"/>
      <c r="F55" s="41" t="e">
        <f>#REF!*L55*1490000</f>
        <v>#REF!</v>
      </c>
      <c r="G55" s="41" t="e">
        <f>#REF!*1490000*M55</f>
        <v>#REF!</v>
      </c>
      <c r="H55" s="41" t="e">
        <f>#REF!*1490000*L55</f>
        <v>#REF!</v>
      </c>
      <c r="I55" s="41" t="e">
        <f>#REF!*1490000*M55</f>
        <v>#REF!</v>
      </c>
      <c r="J55" s="41" t="e">
        <f>#REF!*1490000*L55</f>
        <v>#REF!</v>
      </c>
      <c r="K55" s="41" t="e">
        <f>#REF!*1490000*M55</f>
        <v>#REF!</v>
      </c>
      <c r="L55" s="47" t="s">
        <v>162</v>
      </c>
      <c r="M55" s="47" t="s">
        <v>163</v>
      </c>
      <c r="N55" s="41" t="e">
        <f t="shared" si="0"/>
        <v>#REF!</v>
      </c>
      <c r="O55" s="41" t="e">
        <f>N55*17.5%</f>
        <v>#REF!</v>
      </c>
      <c r="P55" s="41" t="e">
        <f>N55*3%</f>
        <v>#REF!</v>
      </c>
      <c r="Q55" s="41" t="e">
        <f t="shared" si="3"/>
        <v>#REF!</v>
      </c>
      <c r="R55" s="48" t="e">
        <f>N55*1%</f>
        <v>#REF!</v>
      </c>
    </row>
    <row r="56" spans="1:18" s="30" customFormat="1" ht="23.1" customHeight="1">
      <c r="A56" s="43">
        <v>38</v>
      </c>
      <c r="B56" s="12" t="s">
        <v>82</v>
      </c>
      <c r="C56" s="1"/>
      <c r="D56" s="46">
        <v>100000</v>
      </c>
      <c r="E56" s="9"/>
      <c r="F56" s="41" t="e">
        <f>#REF!*L56*1490000</f>
        <v>#REF!</v>
      </c>
      <c r="G56" s="41" t="e">
        <f>#REF!*1490000*M56</f>
        <v>#REF!</v>
      </c>
      <c r="H56" s="41" t="e">
        <f>#REF!*1490000*L56</f>
        <v>#REF!</v>
      </c>
      <c r="I56" s="41" t="e">
        <f>#REF!*1490000*M56</f>
        <v>#REF!</v>
      </c>
      <c r="J56" s="41" t="e">
        <f>#REF!*1490000*L56</f>
        <v>#REF!</v>
      </c>
      <c r="K56" s="41" t="e">
        <f>#REF!*1490000*M56</f>
        <v>#REF!</v>
      </c>
      <c r="L56" s="47" t="s">
        <v>162</v>
      </c>
      <c r="M56" s="47" t="s">
        <v>163</v>
      </c>
      <c r="N56" s="41" t="e">
        <f t="shared" si="0"/>
        <v>#REF!</v>
      </c>
      <c r="O56" s="41" t="e">
        <f>N56*17.5%</f>
        <v>#REF!</v>
      </c>
      <c r="P56" s="41" t="e">
        <f>N56*3%</f>
        <v>#REF!</v>
      </c>
      <c r="Q56" s="41" t="e">
        <f t="shared" si="3"/>
        <v>#REF!</v>
      </c>
      <c r="R56" s="48" t="e">
        <f>N56*1%</f>
        <v>#REF!</v>
      </c>
    </row>
    <row r="57" spans="1:18" s="95" customFormat="1" ht="23.1" customHeight="1">
      <c r="A57" s="89">
        <v>39</v>
      </c>
      <c r="B57" s="90" t="s">
        <v>83</v>
      </c>
      <c r="C57" s="96"/>
      <c r="D57" s="46">
        <v>100000</v>
      </c>
      <c r="E57" s="97"/>
      <c r="F57" s="92" t="e">
        <f>#REF!*L57*1490000</f>
        <v>#REF!</v>
      </c>
      <c r="G57" s="92" t="e">
        <f>#REF!*1490000*M57</f>
        <v>#REF!</v>
      </c>
      <c r="H57" s="92" t="e">
        <f>#REF!*1490000*L57</f>
        <v>#REF!</v>
      </c>
      <c r="I57" s="92" t="e">
        <f>#REF!*1490000*M57</f>
        <v>#REF!</v>
      </c>
      <c r="J57" s="92" t="e">
        <f>#REF!*1490000*L57</f>
        <v>#REF!</v>
      </c>
      <c r="K57" s="92" t="e">
        <f>#REF!*1490000*M57</f>
        <v>#REF!</v>
      </c>
      <c r="L57" s="93" t="s">
        <v>162</v>
      </c>
      <c r="M57" s="93" t="s">
        <v>163</v>
      </c>
      <c r="N57" s="92" t="e">
        <f t="shared" si="0"/>
        <v>#REF!</v>
      </c>
      <c r="O57" s="92" t="e">
        <f>N57*17.5%</f>
        <v>#REF!</v>
      </c>
      <c r="P57" s="92" t="e">
        <f>N57*3%</f>
        <v>#REF!</v>
      </c>
      <c r="Q57" s="92" t="e">
        <f t="shared" si="3"/>
        <v>#REF!</v>
      </c>
      <c r="R57" s="94" t="e">
        <f>N57*1%</f>
        <v>#REF!</v>
      </c>
    </row>
    <row r="58" spans="1:18" s="30" customFormat="1" ht="23.1" customHeight="1">
      <c r="A58" s="43"/>
      <c r="B58" s="13" t="s">
        <v>76</v>
      </c>
      <c r="C58" s="1"/>
      <c r="D58" s="46"/>
      <c r="E58" s="9"/>
      <c r="F58" s="41" t="e">
        <f>#REF!*L58*1490000</f>
        <v>#REF!</v>
      </c>
      <c r="G58" s="41" t="e">
        <f>#REF!*1490000*M58</f>
        <v>#REF!</v>
      </c>
      <c r="H58" s="41" t="e">
        <f>#REF!*1490000*L58</f>
        <v>#REF!</v>
      </c>
      <c r="I58" s="41" t="e">
        <f>#REF!*1490000*M58</f>
        <v>#REF!</v>
      </c>
      <c r="J58" s="41" t="e">
        <f>#REF!*1490000*L58</f>
        <v>#REF!</v>
      </c>
      <c r="K58" s="41" t="e">
        <f>#REF!*1490000*M58</f>
        <v>#REF!</v>
      </c>
      <c r="L58" s="47" t="s">
        <v>162</v>
      </c>
      <c r="M58" s="47" t="s">
        <v>163</v>
      </c>
      <c r="N58" s="41" t="e">
        <f t="shared" si="0"/>
        <v>#REF!</v>
      </c>
      <c r="O58" s="41" t="e">
        <f t="shared" si="1"/>
        <v>#REF!</v>
      </c>
      <c r="P58" s="41" t="e">
        <f t="shared" si="5"/>
        <v>#REF!</v>
      </c>
      <c r="Q58" s="41" t="e">
        <f t="shared" si="3"/>
        <v>#REF!</v>
      </c>
      <c r="R58" s="48" t="e">
        <f t="shared" si="6"/>
        <v>#REF!</v>
      </c>
    </row>
    <row r="59" spans="1:18" s="30" customFormat="1" ht="23.1" customHeight="1">
      <c r="A59" s="43">
        <v>40</v>
      </c>
      <c r="B59" s="12" t="s">
        <v>77</v>
      </c>
      <c r="C59" s="43" t="s">
        <v>158</v>
      </c>
      <c r="D59" s="46">
        <v>100000</v>
      </c>
      <c r="E59" s="9"/>
      <c r="F59" s="41" t="e">
        <f>#REF!*L59*1490000</f>
        <v>#REF!</v>
      </c>
      <c r="G59" s="41" t="e">
        <f>#REF!*1490000*M59</f>
        <v>#REF!</v>
      </c>
      <c r="H59" s="41" t="e">
        <f>#REF!*1490000*L59</f>
        <v>#REF!</v>
      </c>
      <c r="I59" s="41" t="e">
        <f>#REF!*1490000*M59</f>
        <v>#REF!</v>
      </c>
      <c r="J59" s="41" t="e">
        <f>#REF!*1490000*L59</f>
        <v>#REF!</v>
      </c>
      <c r="K59" s="41" t="e">
        <f>#REF!*1490000*M59</f>
        <v>#REF!</v>
      </c>
      <c r="L59" s="47" t="s">
        <v>162</v>
      </c>
      <c r="M59" s="47" t="s">
        <v>163</v>
      </c>
      <c r="N59" s="41" t="e">
        <f t="shared" si="0"/>
        <v>#REF!</v>
      </c>
      <c r="O59" s="41" t="e">
        <f t="shared" si="1"/>
        <v>#REF!</v>
      </c>
      <c r="P59" s="41" t="e">
        <f t="shared" si="5"/>
        <v>#REF!</v>
      </c>
      <c r="Q59" s="41" t="e">
        <f t="shared" si="3"/>
        <v>#REF!</v>
      </c>
      <c r="R59" s="48" t="e">
        <f t="shared" si="6"/>
        <v>#REF!</v>
      </c>
    </row>
    <row r="60" spans="1:18" s="30" customFormat="1" ht="23.1" customHeight="1">
      <c r="A60" s="43">
        <v>41</v>
      </c>
      <c r="B60" s="12" t="s">
        <v>78</v>
      </c>
      <c r="C60" s="1"/>
      <c r="D60" s="46">
        <v>100000</v>
      </c>
      <c r="E60" s="9"/>
      <c r="F60" s="41" t="e">
        <f>#REF!*L60*1490000</f>
        <v>#REF!</v>
      </c>
      <c r="G60" s="41" t="e">
        <f>#REF!*1490000*M60</f>
        <v>#REF!</v>
      </c>
      <c r="H60" s="41" t="e">
        <f>#REF!*1490000*L60</f>
        <v>#REF!</v>
      </c>
      <c r="I60" s="41" t="e">
        <f>#REF!*1490000*M60</f>
        <v>#REF!</v>
      </c>
      <c r="J60" s="41" t="e">
        <f>#REF!*1490000*L60</f>
        <v>#REF!</v>
      </c>
      <c r="K60" s="41" t="e">
        <f>#REF!*1490000*M60</f>
        <v>#REF!</v>
      </c>
      <c r="L60" s="47" t="s">
        <v>162</v>
      </c>
      <c r="M60" s="47" t="s">
        <v>163</v>
      </c>
      <c r="N60" s="41" t="e">
        <f t="shared" si="0"/>
        <v>#REF!</v>
      </c>
      <c r="O60" s="41" t="e">
        <f t="shared" si="1"/>
        <v>#REF!</v>
      </c>
      <c r="P60" s="41" t="e">
        <f t="shared" si="5"/>
        <v>#REF!</v>
      </c>
      <c r="Q60" s="41" t="e">
        <f t="shared" si="3"/>
        <v>#REF!</v>
      </c>
      <c r="R60" s="48" t="e">
        <f t="shared" si="6"/>
        <v>#REF!</v>
      </c>
    </row>
    <row r="61" spans="1:18" s="95" customFormat="1" ht="23.1" customHeight="1">
      <c r="A61" s="89">
        <v>42</v>
      </c>
      <c r="B61" s="90" t="s">
        <v>79</v>
      </c>
      <c r="C61" s="96"/>
      <c r="D61" s="46">
        <v>100000</v>
      </c>
      <c r="E61" s="97"/>
      <c r="F61" s="92" t="e">
        <f>#REF!*L61*1490000</f>
        <v>#REF!</v>
      </c>
      <c r="G61" s="92" t="e">
        <f>#REF!*1490000*M61</f>
        <v>#REF!</v>
      </c>
      <c r="H61" s="92" t="e">
        <f>#REF!*1490000*L61</f>
        <v>#REF!</v>
      </c>
      <c r="I61" s="92" t="e">
        <f>#REF!*1490000*M61</f>
        <v>#REF!</v>
      </c>
      <c r="J61" s="92" t="e">
        <f>#REF!*1490000*L61</f>
        <v>#REF!</v>
      </c>
      <c r="K61" s="92" t="e">
        <f>#REF!*1490000*M61</f>
        <v>#REF!</v>
      </c>
      <c r="L61" s="93" t="s">
        <v>162</v>
      </c>
      <c r="M61" s="93" t="s">
        <v>163</v>
      </c>
      <c r="N61" s="92" t="e">
        <f t="shared" si="0"/>
        <v>#REF!</v>
      </c>
      <c r="O61" s="92" t="e">
        <f t="shared" si="1"/>
        <v>#REF!</v>
      </c>
      <c r="P61" s="92" t="e">
        <f t="shared" si="5"/>
        <v>#REF!</v>
      </c>
      <c r="Q61" s="92" t="e">
        <f t="shared" si="3"/>
        <v>#REF!</v>
      </c>
      <c r="R61" s="94" t="e">
        <f t="shared" si="6"/>
        <v>#REF!</v>
      </c>
    </row>
    <row r="62" spans="1:18" s="30" customFormat="1" ht="23.1" customHeight="1">
      <c r="A62" s="43"/>
      <c r="B62" s="13" t="s">
        <v>84</v>
      </c>
      <c r="C62" s="1"/>
      <c r="D62" s="46"/>
      <c r="E62" s="9"/>
      <c r="F62" s="41" t="e">
        <f>#REF!*L62*1490000</f>
        <v>#REF!</v>
      </c>
      <c r="G62" s="41" t="e">
        <f>#REF!*1490000*M62</f>
        <v>#REF!</v>
      </c>
      <c r="H62" s="41" t="e">
        <f>#REF!*1490000*L62</f>
        <v>#REF!</v>
      </c>
      <c r="I62" s="41" t="e">
        <f>#REF!*1490000*M62</f>
        <v>#REF!</v>
      </c>
      <c r="J62" s="41" t="e">
        <f>#REF!*1490000*L62</f>
        <v>#REF!</v>
      </c>
      <c r="K62" s="41" t="e">
        <f>#REF!*1490000*M62</f>
        <v>#REF!</v>
      </c>
      <c r="L62" s="47" t="s">
        <v>162</v>
      </c>
      <c r="M62" s="47" t="s">
        <v>163</v>
      </c>
      <c r="N62" s="41" t="e">
        <f t="shared" si="0"/>
        <v>#REF!</v>
      </c>
      <c r="O62" s="41" t="e">
        <f t="shared" si="1"/>
        <v>#REF!</v>
      </c>
      <c r="P62" s="41" t="e">
        <f t="shared" si="5"/>
        <v>#REF!</v>
      </c>
      <c r="Q62" s="41" t="e">
        <f t="shared" si="3"/>
        <v>#REF!</v>
      </c>
      <c r="R62" s="48" t="e">
        <f t="shared" si="6"/>
        <v>#REF!</v>
      </c>
    </row>
    <row r="63" spans="1:18" s="30" customFormat="1" ht="23.1" customHeight="1">
      <c r="A63" s="43">
        <v>43</v>
      </c>
      <c r="B63" s="12" t="s">
        <v>85</v>
      </c>
      <c r="C63" s="43" t="s">
        <v>158</v>
      </c>
      <c r="D63" s="46">
        <v>100000</v>
      </c>
      <c r="E63" s="9"/>
      <c r="F63" s="41" t="e">
        <f>#REF!*L63*1490000</f>
        <v>#REF!</v>
      </c>
      <c r="G63" s="41" t="e">
        <f>#REF!*1490000*M63</f>
        <v>#REF!</v>
      </c>
      <c r="H63" s="41" t="e">
        <f>#REF!*1490000*L63</f>
        <v>#REF!</v>
      </c>
      <c r="I63" s="41" t="e">
        <f>#REF!*1490000*M63</f>
        <v>#REF!</v>
      </c>
      <c r="J63" s="41" t="e">
        <f>#REF!*1490000*L63</f>
        <v>#REF!</v>
      </c>
      <c r="K63" s="41" t="e">
        <f>#REF!*1490000*M63</f>
        <v>#REF!</v>
      </c>
      <c r="L63" s="47" t="s">
        <v>162</v>
      </c>
      <c r="M63" s="47" t="s">
        <v>163</v>
      </c>
      <c r="N63" s="41" t="e">
        <f t="shared" si="0"/>
        <v>#REF!</v>
      </c>
      <c r="O63" s="41" t="e">
        <f t="shared" si="1"/>
        <v>#REF!</v>
      </c>
      <c r="P63" s="41" t="e">
        <f t="shared" si="5"/>
        <v>#REF!</v>
      </c>
      <c r="Q63" s="41" t="e">
        <f t="shared" si="3"/>
        <v>#REF!</v>
      </c>
      <c r="R63" s="48" t="e">
        <f t="shared" si="6"/>
        <v>#REF!</v>
      </c>
    </row>
    <row r="64" spans="1:18" s="30" customFormat="1" ht="23.1" customHeight="1">
      <c r="A64" s="43">
        <v>44</v>
      </c>
      <c r="B64" s="12" t="s">
        <v>87</v>
      </c>
      <c r="C64" s="1"/>
      <c r="D64" s="46">
        <v>100000</v>
      </c>
      <c r="E64" s="9"/>
      <c r="F64" s="41" t="e">
        <f>#REF!*L64*1490000</f>
        <v>#REF!</v>
      </c>
      <c r="G64" s="41" t="e">
        <f>#REF!*1490000*M64</f>
        <v>#REF!</v>
      </c>
      <c r="H64" s="41" t="e">
        <f>#REF!*1490000*L64</f>
        <v>#REF!</v>
      </c>
      <c r="I64" s="41" t="e">
        <f>#REF!*1490000*M64</f>
        <v>#REF!</v>
      </c>
      <c r="J64" s="41" t="e">
        <f>#REF!*1490000*L64</f>
        <v>#REF!</v>
      </c>
      <c r="K64" s="41" t="e">
        <f>#REF!*1490000*M64</f>
        <v>#REF!</v>
      </c>
      <c r="L64" s="47" t="s">
        <v>162</v>
      </c>
      <c r="M64" s="47" t="s">
        <v>163</v>
      </c>
      <c r="N64" s="41" t="e">
        <f t="shared" si="0"/>
        <v>#REF!</v>
      </c>
      <c r="O64" s="41" t="e">
        <f t="shared" si="1"/>
        <v>#REF!</v>
      </c>
      <c r="P64" s="41" t="e">
        <f t="shared" si="5"/>
        <v>#REF!</v>
      </c>
      <c r="Q64" s="41" t="e">
        <f t="shared" si="3"/>
        <v>#REF!</v>
      </c>
      <c r="R64" s="48" t="e">
        <f t="shared" si="6"/>
        <v>#REF!</v>
      </c>
    </row>
    <row r="65" spans="1:18" s="30" customFormat="1" ht="23.1" customHeight="1">
      <c r="A65" s="43">
        <v>45</v>
      </c>
      <c r="B65" s="12" t="s">
        <v>88</v>
      </c>
      <c r="C65" s="1"/>
      <c r="D65" s="46">
        <v>100000</v>
      </c>
      <c r="E65" s="9"/>
      <c r="F65" s="41" t="e">
        <f>#REF!*L65*1490000</f>
        <v>#REF!</v>
      </c>
      <c r="G65" s="41" t="e">
        <f>#REF!*1490000*M65</f>
        <v>#REF!</v>
      </c>
      <c r="H65" s="41" t="e">
        <f>#REF!*1490000*L65</f>
        <v>#REF!</v>
      </c>
      <c r="I65" s="41" t="e">
        <f>#REF!*1490000*M65</f>
        <v>#REF!</v>
      </c>
      <c r="J65" s="41" t="e">
        <f>#REF!*1490000*L65</f>
        <v>#REF!</v>
      </c>
      <c r="K65" s="41" t="e">
        <f>#REF!*1490000*M65</f>
        <v>#REF!</v>
      </c>
      <c r="L65" s="47" t="s">
        <v>162</v>
      </c>
      <c r="M65" s="47" t="s">
        <v>163</v>
      </c>
      <c r="N65" s="41" t="e">
        <f t="shared" si="0"/>
        <v>#REF!</v>
      </c>
      <c r="O65" s="41" t="e">
        <f t="shared" si="1"/>
        <v>#REF!</v>
      </c>
      <c r="P65" s="41" t="e">
        <f t="shared" si="5"/>
        <v>#REF!</v>
      </c>
      <c r="Q65" s="41" t="e">
        <f t="shared" si="3"/>
        <v>#REF!</v>
      </c>
      <c r="R65" s="48" t="e">
        <f t="shared" si="6"/>
        <v>#REF!</v>
      </c>
    </row>
    <row r="66" spans="1:18" s="30" customFormat="1" ht="23.1" customHeight="1">
      <c r="A66" s="43"/>
      <c r="B66" s="13" t="s">
        <v>89</v>
      </c>
      <c r="C66" s="1"/>
      <c r="D66" s="46"/>
      <c r="E66" s="9"/>
      <c r="F66" s="41" t="e">
        <f>#REF!*L66*1490000</f>
        <v>#REF!</v>
      </c>
      <c r="G66" s="41" t="e">
        <f>#REF!*1490000*M66</f>
        <v>#REF!</v>
      </c>
      <c r="H66" s="41" t="e">
        <f>#REF!*1490000*L66</f>
        <v>#REF!</v>
      </c>
      <c r="I66" s="41" t="e">
        <f>#REF!*1490000*M66</f>
        <v>#REF!</v>
      </c>
      <c r="J66" s="41" t="e">
        <f>#REF!*1490000*L66</f>
        <v>#REF!</v>
      </c>
      <c r="K66" s="41" t="e">
        <f>#REF!*1490000*M66</f>
        <v>#REF!</v>
      </c>
      <c r="L66" s="47" t="s">
        <v>162</v>
      </c>
      <c r="M66" s="47" t="s">
        <v>163</v>
      </c>
      <c r="N66" s="41" t="e">
        <f t="shared" si="0"/>
        <v>#REF!</v>
      </c>
      <c r="O66" s="41" t="e">
        <f t="shared" si="1"/>
        <v>#REF!</v>
      </c>
      <c r="P66" s="41" t="e">
        <f t="shared" si="5"/>
        <v>#REF!</v>
      </c>
      <c r="Q66" s="41" t="e">
        <f t="shared" si="3"/>
        <v>#REF!</v>
      </c>
      <c r="R66" s="48" t="e">
        <f t="shared" si="6"/>
        <v>#REF!</v>
      </c>
    </row>
    <row r="67" spans="1:18" s="30" customFormat="1" ht="23.1" customHeight="1">
      <c r="A67" s="43">
        <v>46</v>
      </c>
      <c r="B67" s="12" t="s">
        <v>90</v>
      </c>
      <c r="C67" s="43" t="s">
        <v>158</v>
      </c>
      <c r="D67" s="46">
        <v>100000</v>
      </c>
      <c r="E67" s="9"/>
      <c r="F67" s="41" t="e">
        <f>#REF!*L67*1490000</f>
        <v>#REF!</v>
      </c>
      <c r="G67" s="41" t="e">
        <f>#REF!*1490000*M67</f>
        <v>#REF!</v>
      </c>
      <c r="H67" s="41" t="e">
        <f>#REF!*1490000*L67</f>
        <v>#REF!</v>
      </c>
      <c r="I67" s="41" t="e">
        <f>#REF!*1490000*M67</f>
        <v>#REF!</v>
      </c>
      <c r="J67" s="41" t="e">
        <f>#REF!*1490000*L67</f>
        <v>#REF!</v>
      </c>
      <c r="K67" s="41" t="e">
        <f>#REF!*1490000*M67</f>
        <v>#REF!</v>
      </c>
      <c r="L67" s="47" t="s">
        <v>162</v>
      </c>
      <c r="M67" s="47" t="s">
        <v>163</v>
      </c>
      <c r="N67" s="41" t="e">
        <f t="shared" si="0"/>
        <v>#REF!</v>
      </c>
      <c r="O67" s="41" t="e">
        <f t="shared" si="1"/>
        <v>#REF!</v>
      </c>
      <c r="P67" s="41" t="e">
        <f t="shared" si="5"/>
        <v>#REF!</v>
      </c>
      <c r="Q67" s="41" t="e">
        <f t="shared" si="3"/>
        <v>#REF!</v>
      </c>
      <c r="R67" s="48" t="e">
        <f t="shared" si="6"/>
        <v>#REF!</v>
      </c>
    </row>
    <row r="68" spans="1:18" s="79" customFormat="1" ht="23.1" customHeight="1">
      <c r="A68" s="43">
        <v>47</v>
      </c>
      <c r="B68" s="14" t="s">
        <v>92</v>
      </c>
      <c r="C68" s="1"/>
      <c r="D68" s="46">
        <v>100000</v>
      </c>
      <c r="E68" s="9"/>
      <c r="F68" s="41" t="e">
        <f>#REF!*L68*1490000</f>
        <v>#REF!</v>
      </c>
      <c r="G68" s="41" t="e">
        <f>#REF!*1490000*M68</f>
        <v>#REF!</v>
      </c>
      <c r="H68" s="41" t="e">
        <f>#REF!*1490000*L68</f>
        <v>#REF!</v>
      </c>
      <c r="I68" s="41" t="e">
        <f>#REF!*1490000*M68</f>
        <v>#REF!</v>
      </c>
      <c r="J68" s="41" t="e">
        <f>#REF!*1490000*L68</f>
        <v>#REF!</v>
      </c>
      <c r="K68" s="41" t="e">
        <f>#REF!*1490000*M68</f>
        <v>#REF!</v>
      </c>
      <c r="L68" s="47" t="s">
        <v>162</v>
      </c>
      <c r="M68" s="47" t="s">
        <v>163</v>
      </c>
      <c r="N68" s="41" t="e">
        <f t="shared" si="0"/>
        <v>#REF!</v>
      </c>
      <c r="O68" s="41" t="e">
        <f t="shared" si="1"/>
        <v>#REF!</v>
      </c>
      <c r="P68" s="41" t="e">
        <f t="shared" si="5"/>
        <v>#REF!</v>
      </c>
      <c r="Q68" s="41" t="e">
        <f t="shared" si="3"/>
        <v>#REF!</v>
      </c>
      <c r="R68" s="48" t="e">
        <f t="shared" si="6"/>
        <v>#REF!</v>
      </c>
    </row>
    <row r="69" spans="1:18" s="95" customFormat="1" ht="23.1" customHeight="1">
      <c r="A69" s="89">
        <v>48</v>
      </c>
      <c r="B69" s="90" t="s">
        <v>86</v>
      </c>
      <c r="C69" s="96"/>
      <c r="D69" s="46">
        <v>100000</v>
      </c>
      <c r="E69" s="97"/>
      <c r="F69" s="92" t="e">
        <f>#REF!*L69*1490000</f>
        <v>#REF!</v>
      </c>
      <c r="G69" s="92" t="e">
        <f>#REF!*1490000*M69</f>
        <v>#REF!</v>
      </c>
      <c r="H69" s="92" t="e">
        <f>#REF!*1490000*L69</f>
        <v>#REF!</v>
      </c>
      <c r="I69" s="92" t="e">
        <f>#REF!*1490000*M69</f>
        <v>#REF!</v>
      </c>
      <c r="J69" s="92" t="e">
        <f>#REF!*1490000*L69</f>
        <v>#REF!</v>
      </c>
      <c r="K69" s="92" t="e">
        <f>#REF!*1490000*M69</f>
        <v>#REF!</v>
      </c>
      <c r="L69" s="93" t="s">
        <v>162</v>
      </c>
      <c r="M69" s="93" t="s">
        <v>163</v>
      </c>
      <c r="N69" s="92" t="e">
        <f t="shared" si="0"/>
        <v>#REF!</v>
      </c>
      <c r="O69" s="92" t="e">
        <f t="shared" si="1"/>
        <v>#REF!</v>
      </c>
      <c r="P69" s="92" t="e">
        <f t="shared" si="5"/>
        <v>#REF!</v>
      </c>
      <c r="Q69" s="92" t="e">
        <f t="shared" si="3"/>
        <v>#REF!</v>
      </c>
      <c r="R69" s="94" t="e">
        <f t="shared" si="6"/>
        <v>#REF!</v>
      </c>
    </row>
    <row r="70" spans="1:18" s="30" customFormat="1" ht="23.1" customHeight="1">
      <c r="A70" s="43"/>
      <c r="B70" s="13" t="s">
        <v>94</v>
      </c>
      <c r="C70" s="1"/>
      <c r="D70" s="46"/>
      <c r="E70" s="9"/>
      <c r="F70" s="41" t="e">
        <f>#REF!*L70*1490000</f>
        <v>#REF!</v>
      </c>
      <c r="G70" s="41" t="e">
        <f>#REF!*1490000*M70</f>
        <v>#REF!</v>
      </c>
      <c r="H70" s="41" t="e">
        <f>#REF!*1490000*L70</f>
        <v>#REF!</v>
      </c>
      <c r="I70" s="41" t="e">
        <f>#REF!*1490000*M70</f>
        <v>#REF!</v>
      </c>
      <c r="J70" s="41" t="e">
        <f>#REF!*1490000*L70</f>
        <v>#REF!</v>
      </c>
      <c r="K70" s="41" t="e">
        <f>#REF!*1490000*M70</f>
        <v>#REF!</v>
      </c>
      <c r="L70" s="47" t="s">
        <v>162</v>
      </c>
      <c r="M70" s="47" t="s">
        <v>163</v>
      </c>
      <c r="N70" s="41" t="e">
        <f t="shared" si="0"/>
        <v>#REF!</v>
      </c>
      <c r="O70" s="41" t="e">
        <f t="shared" si="1"/>
        <v>#REF!</v>
      </c>
      <c r="P70" s="41" t="e">
        <f t="shared" si="5"/>
        <v>#REF!</v>
      </c>
      <c r="Q70" s="41" t="e">
        <f t="shared" si="3"/>
        <v>#REF!</v>
      </c>
      <c r="R70" s="48" t="e">
        <f t="shared" si="6"/>
        <v>#REF!</v>
      </c>
    </row>
    <row r="71" spans="1:18" s="30" customFormat="1" ht="23.1" customHeight="1">
      <c r="A71" s="43">
        <v>49</v>
      </c>
      <c r="B71" s="15" t="s">
        <v>95</v>
      </c>
      <c r="C71" s="1"/>
      <c r="D71" s="46">
        <v>100000</v>
      </c>
      <c r="E71" s="9"/>
      <c r="F71" s="41" t="e">
        <f>#REF!*L71*1490000</f>
        <v>#REF!</v>
      </c>
      <c r="G71" s="41" t="e">
        <f>#REF!*1490000*M71</f>
        <v>#REF!</v>
      </c>
      <c r="H71" s="41" t="e">
        <f>#REF!*1490000*L71</f>
        <v>#REF!</v>
      </c>
      <c r="I71" s="41" t="e">
        <f>#REF!*1490000*M71</f>
        <v>#REF!</v>
      </c>
      <c r="J71" s="41" t="e">
        <f>#REF!*1490000*L71</f>
        <v>#REF!</v>
      </c>
      <c r="K71" s="41" t="e">
        <f>#REF!*1490000*M71</f>
        <v>#REF!</v>
      </c>
      <c r="L71" s="47" t="s">
        <v>162</v>
      </c>
      <c r="M71" s="47" t="s">
        <v>163</v>
      </c>
      <c r="N71" s="41" t="e">
        <f t="shared" si="0"/>
        <v>#REF!</v>
      </c>
      <c r="O71" s="41" t="e">
        <f t="shared" si="1"/>
        <v>#REF!</v>
      </c>
      <c r="P71" s="41" t="e">
        <f t="shared" si="5"/>
        <v>#REF!</v>
      </c>
      <c r="Q71" s="41" t="e">
        <f t="shared" si="3"/>
        <v>#REF!</v>
      </c>
      <c r="R71" s="48" t="e">
        <f t="shared" si="6"/>
        <v>#REF!</v>
      </c>
    </row>
    <row r="72" spans="1:18" s="30" customFormat="1" ht="23.1" customHeight="1">
      <c r="A72" s="43">
        <v>50</v>
      </c>
      <c r="B72" s="15" t="s">
        <v>96</v>
      </c>
      <c r="C72" s="1"/>
      <c r="D72" s="46">
        <v>100000</v>
      </c>
      <c r="E72" s="9"/>
      <c r="F72" s="41" t="e">
        <f>#REF!*L72*1490000</f>
        <v>#REF!</v>
      </c>
      <c r="G72" s="41" t="e">
        <f>#REF!*1490000*M72</f>
        <v>#REF!</v>
      </c>
      <c r="H72" s="41" t="e">
        <f>#REF!*1490000*L72</f>
        <v>#REF!</v>
      </c>
      <c r="I72" s="41" t="e">
        <f>#REF!*1490000*M72</f>
        <v>#REF!</v>
      </c>
      <c r="J72" s="41" t="e">
        <f>#REF!*1490000*L72</f>
        <v>#REF!</v>
      </c>
      <c r="K72" s="41" t="e">
        <f>#REF!*1490000*M72</f>
        <v>#REF!</v>
      </c>
      <c r="L72" s="47" t="s">
        <v>162</v>
      </c>
      <c r="M72" s="47" t="s">
        <v>163</v>
      </c>
      <c r="N72" s="41" t="e">
        <f t="shared" si="0"/>
        <v>#REF!</v>
      </c>
      <c r="O72" s="41" t="e">
        <f t="shared" si="1"/>
        <v>#REF!</v>
      </c>
      <c r="P72" s="41" t="e">
        <f t="shared" si="5"/>
        <v>#REF!</v>
      </c>
      <c r="Q72" s="41" t="e">
        <f t="shared" si="3"/>
        <v>#REF!</v>
      </c>
      <c r="R72" s="48" t="e">
        <f t="shared" si="6"/>
        <v>#REF!</v>
      </c>
    </row>
    <row r="73" spans="1:18" s="30" customFormat="1" ht="23.1" customHeight="1">
      <c r="A73" s="43">
        <v>51</v>
      </c>
      <c r="B73" s="12" t="s">
        <v>97</v>
      </c>
      <c r="C73" s="43" t="s">
        <v>158</v>
      </c>
      <c r="D73" s="46">
        <v>100000</v>
      </c>
      <c r="E73" s="9"/>
      <c r="F73" s="41" t="e">
        <f>#REF!*L73*1490000</f>
        <v>#REF!</v>
      </c>
      <c r="G73" s="41" t="e">
        <f>#REF!*1490000*M73</f>
        <v>#REF!</v>
      </c>
      <c r="H73" s="41" t="e">
        <f>#REF!*1490000*L73</f>
        <v>#REF!</v>
      </c>
      <c r="I73" s="41" t="e">
        <f>#REF!*1490000*M73</f>
        <v>#REF!</v>
      </c>
      <c r="J73" s="41" t="e">
        <f>#REF!*1490000*L73</f>
        <v>#REF!</v>
      </c>
      <c r="K73" s="41" t="e">
        <f>#REF!*1490000*M73</f>
        <v>#REF!</v>
      </c>
      <c r="L73" s="47" t="s">
        <v>162</v>
      </c>
      <c r="M73" s="47" t="s">
        <v>163</v>
      </c>
      <c r="N73" s="41" t="e">
        <f t="shared" si="0"/>
        <v>#REF!</v>
      </c>
      <c r="O73" s="41" t="e">
        <f t="shared" si="1"/>
        <v>#REF!</v>
      </c>
      <c r="P73" s="41" t="e">
        <f t="shared" si="5"/>
        <v>#REF!</v>
      </c>
      <c r="Q73" s="41" t="e">
        <f t="shared" si="3"/>
        <v>#REF!</v>
      </c>
      <c r="R73" s="48" t="e">
        <f t="shared" si="6"/>
        <v>#REF!</v>
      </c>
    </row>
    <row r="74" spans="1:18" s="30" customFormat="1" ht="23.1" customHeight="1">
      <c r="A74" s="43">
        <v>52</v>
      </c>
      <c r="B74" s="12" t="s">
        <v>98</v>
      </c>
      <c r="C74" s="1"/>
      <c r="D74" s="46">
        <v>100000</v>
      </c>
      <c r="E74" s="9"/>
      <c r="F74" s="41" t="e">
        <f>#REF!*L74*1490000</f>
        <v>#REF!</v>
      </c>
      <c r="G74" s="41" t="e">
        <f>#REF!*1490000*M74</f>
        <v>#REF!</v>
      </c>
      <c r="H74" s="41" t="e">
        <f>#REF!*1490000*L74</f>
        <v>#REF!</v>
      </c>
      <c r="I74" s="41" t="e">
        <f>#REF!*1490000*M74</f>
        <v>#REF!</v>
      </c>
      <c r="J74" s="41" t="e">
        <f>#REF!*1490000*L74</f>
        <v>#REF!</v>
      </c>
      <c r="K74" s="41" t="e">
        <f>#REF!*1490000*M74</f>
        <v>#REF!</v>
      </c>
      <c r="L74" s="47" t="s">
        <v>162</v>
      </c>
      <c r="M74" s="47" t="s">
        <v>163</v>
      </c>
      <c r="N74" s="41" t="e">
        <f t="shared" ref="N74:N134" si="7">F74+G74+H74+I74+J74+K74</f>
        <v>#REF!</v>
      </c>
      <c r="O74" s="41" t="e">
        <f t="shared" ref="O74:O129" si="8">N74*17.5%</f>
        <v>#REF!</v>
      </c>
      <c r="P74" s="41" t="e">
        <f t="shared" si="5"/>
        <v>#REF!</v>
      </c>
      <c r="Q74" s="41" t="e">
        <f t="shared" ref="Q74:Q134" si="9">N74*2%</f>
        <v>#REF!</v>
      </c>
      <c r="R74" s="48" t="e">
        <f t="shared" si="6"/>
        <v>#REF!</v>
      </c>
    </row>
    <row r="75" spans="1:18" s="30" customFormat="1" ht="23.1" customHeight="1">
      <c r="A75" s="43"/>
      <c r="B75" s="13" t="s">
        <v>99</v>
      </c>
      <c r="C75" s="1"/>
      <c r="D75" s="46"/>
      <c r="E75" s="9"/>
      <c r="F75" s="41" t="e">
        <f>#REF!*L75*1490000</f>
        <v>#REF!</v>
      </c>
      <c r="G75" s="41" t="e">
        <f>#REF!*1490000*M75</f>
        <v>#REF!</v>
      </c>
      <c r="H75" s="41" t="e">
        <f>#REF!*1490000*L75</f>
        <v>#REF!</v>
      </c>
      <c r="I75" s="41" t="e">
        <f>#REF!*1490000*M75</f>
        <v>#REF!</v>
      </c>
      <c r="J75" s="41" t="e">
        <f>#REF!*1490000*L75</f>
        <v>#REF!</v>
      </c>
      <c r="K75" s="41" t="e">
        <f>#REF!*1490000*M75</f>
        <v>#REF!</v>
      </c>
      <c r="L75" s="47" t="s">
        <v>162</v>
      </c>
      <c r="M75" s="47" t="s">
        <v>163</v>
      </c>
      <c r="N75" s="41" t="e">
        <f t="shared" si="7"/>
        <v>#REF!</v>
      </c>
      <c r="O75" s="41" t="e">
        <f t="shared" si="8"/>
        <v>#REF!</v>
      </c>
      <c r="P75" s="41" t="e">
        <f t="shared" si="5"/>
        <v>#REF!</v>
      </c>
      <c r="Q75" s="41" t="e">
        <f t="shared" si="9"/>
        <v>#REF!</v>
      </c>
      <c r="R75" s="48" t="e">
        <f t="shared" si="6"/>
        <v>#REF!</v>
      </c>
    </row>
    <row r="76" spans="1:18" s="79" customFormat="1" ht="23.1" customHeight="1">
      <c r="A76" s="43">
        <v>53</v>
      </c>
      <c r="B76" s="14" t="s">
        <v>100</v>
      </c>
      <c r="C76" s="43" t="s">
        <v>158</v>
      </c>
      <c r="D76" s="46">
        <v>100000</v>
      </c>
      <c r="E76" s="9"/>
      <c r="F76" s="41" t="e">
        <f>#REF!*L76*1490000</f>
        <v>#REF!</v>
      </c>
      <c r="G76" s="41" t="e">
        <f>#REF!*1490000*M76</f>
        <v>#REF!</v>
      </c>
      <c r="H76" s="41" t="e">
        <f>#REF!*1490000*L76</f>
        <v>#REF!</v>
      </c>
      <c r="I76" s="41" t="e">
        <f>#REF!*1490000*M76</f>
        <v>#REF!</v>
      </c>
      <c r="J76" s="41" t="e">
        <f>#REF!*1490000*L76</f>
        <v>#REF!</v>
      </c>
      <c r="K76" s="41" t="e">
        <f>#REF!*1490000*M76</f>
        <v>#REF!</v>
      </c>
      <c r="L76" s="47" t="s">
        <v>162</v>
      </c>
      <c r="M76" s="47" t="s">
        <v>163</v>
      </c>
      <c r="N76" s="41" t="e">
        <f t="shared" si="7"/>
        <v>#REF!</v>
      </c>
      <c r="O76" s="41" t="e">
        <f t="shared" si="8"/>
        <v>#REF!</v>
      </c>
      <c r="P76" s="41" t="e">
        <f t="shared" si="5"/>
        <v>#REF!</v>
      </c>
      <c r="Q76" s="41" t="e">
        <f t="shared" si="9"/>
        <v>#REF!</v>
      </c>
      <c r="R76" s="48" t="e">
        <f t="shared" si="6"/>
        <v>#REF!</v>
      </c>
    </row>
    <row r="77" spans="1:18" s="30" customFormat="1" ht="23.1" customHeight="1">
      <c r="A77" s="43">
        <v>54</v>
      </c>
      <c r="B77" s="14" t="s">
        <v>101</v>
      </c>
      <c r="C77" s="1"/>
      <c r="D77" s="46">
        <v>100000</v>
      </c>
      <c r="E77" s="9"/>
      <c r="F77" s="41" t="e">
        <f>#REF!*L77*1490000</f>
        <v>#REF!</v>
      </c>
      <c r="G77" s="41" t="e">
        <f>#REF!*1490000*M77</f>
        <v>#REF!</v>
      </c>
      <c r="H77" s="41" t="e">
        <f>#REF!*1490000*L77</f>
        <v>#REF!</v>
      </c>
      <c r="I77" s="41" t="e">
        <f>#REF!*1490000*M77</f>
        <v>#REF!</v>
      </c>
      <c r="J77" s="41" t="e">
        <f>#REF!*1490000*L77</f>
        <v>#REF!</v>
      </c>
      <c r="K77" s="41" t="e">
        <f>#REF!*1490000*M77</f>
        <v>#REF!</v>
      </c>
      <c r="L77" s="47" t="s">
        <v>162</v>
      </c>
      <c r="M77" s="47" t="s">
        <v>163</v>
      </c>
      <c r="N77" s="41" t="e">
        <f t="shared" si="7"/>
        <v>#REF!</v>
      </c>
      <c r="O77" s="41" t="e">
        <f t="shared" si="8"/>
        <v>#REF!</v>
      </c>
      <c r="P77" s="41" t="e">
        <f t="shared" si="5"/>
        <v>#REF!</v>
      </c>
      <c r="Q77" s="41" t="e">
        <f t="shared" si="9"/>
        <v>#REF!</v>
      </c>
      <c r="R77" s="48" t="e">
        <f t="shared" si="6"/>
        <v>#REF!</v>
      </c>
    </row>
    <row r="78" spans="1:18" s="30" customFormat="1" ht="23.1" customHeight="1">
      <c r="A78" s="43">
        <v>55</v>
      </c>
      <c r="B78" s="12" t="s">
        <v>102</v>
      </c>
      <c r="C78" s="1"/>
      <c r="D78" s="46">
        <v>100000</v>
      </c>
      <c r="E78" s="9"/>
      <c r="F78" s="41" t="e">
        <f>#REF!*L78*1490000</f>
        <v>#REF!</v>
      </c>
      <c r="G78" s="41" t="e">
        <f>#REF!*1490000*M78</f>
        <v>#REF!</v>
      </c>
      <c r="H78" s="41" t="e">
        <f>#REF!*1490000*L78</f>
        <v>#REF!</v>
      </c>
      <c r="I78" s="41" t="e">
        <f>#REF!*1490000*M78</f>
        <v>#REF!</v>
      </c>
      <c r="J78" s="41" t="e">
        <f>#REF!*1490000*L78</f>
        <v>#REF!</v>
      </c>
      <c r="K78" s="41" t="e">
        <f>#REF!*1490000*M78</f>
        <v>#REF!</v>
      </c>
      <c r="L78" s="47" t="s">
        <v>162</v>
      </c>
      <c r="M78" s="47" t="s">
        <v>163</v>
      </c>
      <c r="N78" s="41" t="e">
        <f t="shared" si="7"/>
        <v>#REF!</v>
      </c>
      <c r="O78" s="41" t="e">
        <f t="shared" si="8"/>
        <v>#REF!</v>
      </c>
      <c r="P78" s="41" t="e">
        <f t="shared" si="5"/>
        <v>#REF!</v>
      </c>
      <c r="Q78" s="41" t="e">
        <f t="shared" si="9"/>
        <v>#REF!</v>
      </c>
      <c r="R78" s="48" t="e">
        <f t="shared" si="6"/>
        <v>#REF!</v>
      </c>
    </row>
    <row r="79" spans="1:18" s="30" customFormat="1" ht="23.1" customHeight="1">
      <c r="A79" s="43"/>
      <c r="B79" s="13" t="s">
        <v>104</v>
      </c>
      <c r="C79" s="1"/>
      <c r="D79" s="46"/>
      <c r="E79" s="9"/>
      <c r="F79" s="41" t="e">
        <f>#REF!*L79*1490000</f>
        <v>#REF!</v>
      </c>
      <c r="G79" s="41" t="e">
        <f>#REF!*1490000*M79</f>
        <v>#REF!</v>
      </c>
      <c r="H79" s="41" t="e">
        <f>#REF!*1490000*L79</f>
        <v>#REF!</v>
      </c>
      <c r="I79" s="41" t="e">
        <f>#REF!*1490000*M79</f>
        <v>#REF!</v>
      </c>
      <c r="J79" s="41" t="e">
        <f>#REF!*1490000*L79</f>
        <v>#REF!</v>
      </c>
      <c r="K79" s="41" t="e">
        <f>#REF!*1490000*M79</f>
        <v>#REF!</v>
      </c>
      <c r="L79" s="47" t="s">
        <v>162</v>
      </c>
      <c r="M79" s="47" t="s">
        <v>163</v>
      </c>
      <c r="N79" s="41" t="e">
        <f t="shared" si="7"/>
        <v>#REF!</v>
      </c>
      <c r="O79" s="41" t="e">
        <f t="shared" si="8"/>
        <v>#REF!</v>
      </c>
      <c r="P79" s="41" t="e">
        <f t="shared" si="5"/>
        <v>#REF!</v>
      </c>
      <c r="Q79" s="41" t="e">
        <f t="shared" si="9"/>
        <v>#REF!</v>
      </c>
      <c r="R79" s="48" t="e">
        <f t="shared" si="6"/>
        <v>#REF!</v>
      </c>
    </row>
    <row r="80" spans="1:18" s="79" customFormat="1" ht="23.1" customHeight="1">
      <c r="A80" s="43">
        <v>56</v>
      </c>
      <c r="B80" s="12" t="s">
        <v>105</v>
      </c>
      <c r="C80" s="1"/>
      <c r="D80" s="46">
        <v>100000</v>
      </c>
      <c r="E80" s="9"/>
      <c r="F80" s="41" t="e">
        <f>#REF!*L80*1490000</f>
        <v>#REF!</v>
      </c>
      <c r="G80" s="41" t="e">
        <f>#REF!*1490000*M80</f>
        <v>#REF!</v>
      </c>
      <c r="H80" s="41" t="e">
        <f>#REF!*1490000*L80</f>
        <v>#REF!</v>
      </c>
      <c r="I80" s="41" t="e">
        <f>#REF!*1490000*M80</f>
        <v>#REF!</v>
      </c>
      <c r="J80" s="41" t="e">
        <f>#REF!*1490000*L80</f>
        <v>#REF!</v>
      </c>
      <c r="K80" s="41" t="e">
        <f>#REF!*1490000*M80</f>
        <v>#REF!</v>
      </c>
      <c r="L80" s="47" t="s">
        <v>162</v>
      </c>
      <c r="M80" s="47" t="s">
        <v>163</v>
      </c>
      <c r="N80" s="41" t="e">
        <f t="shared" si="7"/>
        <v>#REF!</v>
      </c>
      <c r="O80" s="41" t="e">
        <f t="shared" si="8"/>
        <v>#REF!</v>
      </c>
      <c r="P80" s="41" t="e">
        <f t="shared" si="5"/>
        <v>#REF!</v>
      </c>
      <c r="Q80" s="41" t="e">
        <f t="shared" si="9"/>
        <v>#REF!</v>
      </c>
      <c r="R80" s="48" t="e">
        <f t="shared" si="6"/>
        <v>#REF!</v>
      </c>
    </row>
    <row r="81" spans="1:18" s="30" customFormat="1" ht="23.1" customHeight="1">
      <c r="A81" s="43">
        <v>57</v>
      </c>
      <c r="B81" s="14" t="s">
        <v>106</v>
      </c>
      <c r="C81" s="1"/>
      <c r="D81" s="46">
        <v>100000</v>
      </c>
      <c r="E81" s="9"/>
      <c r="F81" s="41" t="e">
        <f>#REF!*L81*1490000</f>
        <v>#REF!</v>
      </c>
      <c r="G81" s="41" t="e">
        <f>#REF!*1490000*M81</f>
        <v>#REF!</v>
      </c>
      <c r="H81" s="41" t="e">
        <f>#REF!*1490000*L81</f>
        <v>#REF!</v>
      </c>
      <c r="I81" s="41" t="e">
        <f>#REF!*1490000*M81</f>
        <v>#REF!</v>
      </c>
      <c r="J81" s="41" t="e">
        <f>#REF!*1490000*L81</f>
        <v>#REF!</v>
      </c>
      <c r="K81" s="41" t="e">
        <f>#REF!*1490000*M81</f>
        <v>#REF!</v>
      </c>
      <c r="L81" s="47" t="s">
        <v>162</v>
      </c>
      <c r="M81" s="47" t="s">
        <v>163</v>
      </c>
      <c r="N81" s="41" t="e">
        <f t="shared" si="7"/>
        <v>#REF!</v>
      </c>
      <c r="O81" s="41" t="e">
        <f t="shared" si="8"/>
        <v>#REF!</v>
      </c>
      <c r="P81" s="41" t="e">
        <f t="shared" si="5"/>
        <v>#REF!</v>
      </c>
      <c r="Q81" s="41" t="e">
        <f t="shared" si="9"/>
        <v>#REF!</v>
      </c>
      <c r="R81" s="48" t="e">
        <f t="shared" si="6"/>
        <v>#REF!</v>
      </c>
    </row>
    <row r="82" spans="1:18" s="30" customFormat="1" ht="23.1" customHeight="1">
      <c r="A82" s="43">
        <v>58</v>
      </c>
      <c r="B82" s="12" t="s">
        <v>107</v>
      </c>
      <c r="C82" s="43" t="s">
        <v>158</v>
      </c>
      <c r="D82" s="46">
        <v>100000</v>
      </c>
      <c r="E82" s="9"/>
      <c r="F82" s="41" t="e">
        <f>#REF!*L82*1490000</f>
        <v>#REF!</v>
      </c>
      <c r="G82" s="41" t="e">
        <f>#REF!*1490000*M82</f>
        <v>#REF!</v>
      </c>
      <c r="H82" s="41" t="e">
        <f>#REF!*1490000*L82</f>
        <v>#REF!</v>
      </c>
      <c r="I82" s="41" t="e">
        <f>#REF!*1490000*M82</f>
        <v>#REF!</v>
      </c>
      <c r="J82" s="41" t="e">
        <f>#REF!*1490000*L82</f>
        <v>#REF!</v>
      </c>
      <c r="K82" s="41" t="e">
        <f>#REF!*1490000*M82</f>
        <v>#REF!</v>
      </c>
      <c r="L82" s="47" t="s">
        <v>162</v>
      </c>
      <c r="M82" s="47" t="s">
        <v>163</v>
      </c>
      <c r="N82" s="41" t="e">
        <f t="shared" si="7"/>
        <v>#REF!</v>
      </c>
      <c r="O82" s="41" t="e">
        <f t="shared" si="8"/>
        <v>#REF!</v>
      </c>
      <c r="P82" s="41" t="e">
        <f t="shared" si="5"/>
        <v>#REF!</v>
      </c>
      <c r="Q82" s="41" t="e">
        <f t="shared" si="9"/>
        <v>#REF!</v>
      </c>
      <c r="R82" s="48" t="e">
        <f t="shared" si="6"/>
        <v>#REF!</v>
      </c>
    </row>
    <row r="83" spans="1:18" s="30" customFormat="1" ht="23.1" customHeight="1">
      <c r="A83" s="43">
        <v>59</v>
      </c>
      <c r="B83" s="14" t="s">
        <v>108</v>
      </c>
      <c r="C83" s="1"/>
      <c r="D83" s="46">
        <v>100000</v>
      </c>
      <c r="E83" s="9"/>
      <c r="F83" s="41" t="e">
        <f>#REF!*L83*1490000</f>
        <v>#REF!</v>
      </c>
      <c r="G83" s="41" t="e">
        <f>#REF!*1490000*M83</f>
        <v>#REF!</v>
      </c>
      <c r="H83" s="41" t="e">
        <f>#REF!*1490000*L83</f>
        <v>#REF!</v>
      </c>
      <c r="I83" s="41" t="e">
        <f>#REF!*1490000*M83</f>
        <v>#REF!</v>
      </c>
      <c r="J83" s="41" t="e">
        <f>#REF!*1490000*L83</f>
        <v>#REF!</v>
      </c>
      <c r="K83" s="41" t="e">
        <f>#REF!*1490000*M83</f>
        <v>#REF!</v>
      </c>
      <c r="L83" s="47" t="s">
        <v>162</v>
      </c>
      <c r="M83" s="47" t="s">
        <v>163</v>
      </c>
      <c r="N83" s="41" t="e">
        <f t="shared" si="7"/>
        <v>#REF!</v>
      </c>
      <c r="O83" s="41" t="e">
        <f t="shared" si="8"/>
        <v>#REF!</v>
      </c>
      <c r="P83" s="41" t="e">
        <f t="shared" si="5"/>
        <v>#REF!</v>
      </c>
      <c r="Q83" s="41" t="e">
        <f t="shared" si="9"/>
        <v>#REF!</v>
      </c>
      <c r="R83" s="48" t="e">
        <f t="shared" si="6"/>
        <v>#REF!</v>
      </c>
    </row>
    <row r="84" spans="1:18" s="30" customFormat="1" ht="23.1" customHeight="1">
      <c r="A84" s="43"/>
      <c r="B84" s="13" t="s">
        <v>109</v>
      </c>
      <c r="C84" s="1"/>
      <c r="D84" s="46"/>
      <c r="E84" s="9"/>
      <c r="F84" s="41" t="e">
        <f>#REF!*L84*1490000</f>
        <v>#REF!</v>
      </c>
      <c r="G84" s="41" t="e">
        <f>#REF!*1490000*M84</f>
        <v>#REF!</v>
      </c>
      <c r="H84" s="41" t="e">
        <f>#REF!*1490000*L84</f>
        <v>#REF!</v>
      </c>
      <c r="I84" s="41" t="e">
        <f>#REF!*1490000*M84</f>
        <v>#REF!</v>
      </c>
      <c r="J84" s="41" t="e">
        <f>#REF!*1490000*L84</f>
        <v>#REF!</v>
      </c>
      <c r="K84" s="41" t="e">
        <f>#REF!*1490000*M84</f>
        <v>#REF!</v>
      </c>
      <c r="L84" s="47" t="s">
        <v>162</v>
      </c>
      <c r="M84" s="47" t="s">
        <v>163</v>
      </c>
      <c r="N84" s="41" t="e">
        <f t="shared" si="7"/>
        <v>#REF!</v>
      </c>
      <c r="O84" s="41" t="e">
        <f t="shared" si="8"/>
        <v>#REF!</v>
      </c>
      <c r="P84" s="41" t="e">
        <f t="shared" si="5"/>
        <v>#REF!</v>
      </c>
      <c r="Q84" s="41" t="e">
        <f t="shared" si="9"/>
        <v>#REF!</v>
      </c>
      <c r="R84" s="48" t="e">
        <f t="shared" si="6"/>
        <v>#REF!</v>
      </c>
    </row>
    <row r="85" spans="1:18" s="30" customFormat="1" ht="23.1" customHeight="1">
      <c r="A85" s="43">
        <v>60</v>
      </c>
      <c r="B85" s="12" t="s">
        <v>110</v>
      </c>
      <c r="C85" s="1"/>
      <c r="D85" s="46">
        <v>100000</v>
      </c>
      <c r="E85" s="9"/>
      <c r="F85" s="41" t="e">
        <f>#REF!*L85*1490000</f>
        <v>#REF!</v>
      </c>
      <c r="G85" s="41" t="e">
        <f>#REF!*1490000*M85</f>
        <v>#REF!</v>
      </c>
      <c r="H85" s="41" t="e">
        <f>#REF!*1490000*L85</f>
        <v>#REF!</v>
      </c>
      <c r="I85" s="41" t="e">
        <f>#REF!*1490000*M85</f>
        <v>#REF!</v>
      </c>
      <c r="J85" s="41" t="e">
        <f>#REF!*1490000*L85</f>
        <v>#REF!</v>
      </c>
      <c r="K85" s="41" t="e">
        <f>#REF!*1490000*M85</f>
        <v>#REF!</v>
      </c>
      <c r="L85" s="47" t="s">
        <v>162</v>
      </c>
      <c r="M85" s="47" t="s">
        <v>163</v>
      </c>
      <c r="N85" s="41" t="e">
        <f t="shared" si="7"/>
        <v>#REF!</v>
      </c>
      <c r="O85" s="41" t="e">
        <f t="shared" si="8"/>
        <v>#REF!</v>
      </c>
      <c r="P85" s="41" t="e">
        <f t="shared" si="5"/>
        <v>#REF!</v>
      </c>
      <c r="Q85" s="41" t="e">
        <f t="shared" si="9"/>
        <v>#REF!</v>
      </c>
      <c r="R85" s="48" t="e">
        <f t="shared" si="6"/>
        <v>#REF!</v>
      </c>
    </row>
    <row r="86" spans="1:18" s="30" customFormat="1" ht="23.1" customHeight="1">
      <c r="A86" s="43">
        <v>61</v>
      </c>
      <c r="B86" s="12" t="s">
        <v>110</v>
      </c>
      <c r="C86" s="1"/>
      <c r="D86" s="46">
        <v>100000</v>
      </c>
      <c r="E86" s="9"/>
      <c r="F86" s="41" t="e">
        <f>#REF!*L86*1490000</f>
        <v>#REF!</v>
      </c>
      <c r="G86" s="41" t="e">
        <f>#REF!*1490000*M86</f>
        <v>#REF!</v>
      </c>
      <c r="H86" s="41" t="e">
        <f>#REF!*1490000*L86</f>
        <v>#REF!</v>
      </c>
      <c r="I86" s="41" t="e">
        <f>#REF!*1490000*M86</f>
        <v>#REF!</v>
      </c>
      <c r="J86" s="41" t="e">
        <f>#REF!*1490000*L86</f>
        <v>#REF!</v>
      </c>
      <c r="K86" s="41" t="e">
        <f>#REF!*1490000*M86</f>
        <v>#REF!</v>
      </c>
      <c r="L86" s="47" t="s">
        <v>162</v>
      </c>
      <c r="M86" s="47" t="s">
        <v>163</v>
      </c>
      <c r="N86" s="41" t="e">
        <f t="shared" si="7"/>
        <v>#REF!</v>
      </c>
      <c r="O86" s="41" t="e">
        <f t="shared" si="8"/>
        <v>#REF!</v>
      </c>
      <c r="P86" s="41" t="e">
        <f t="shared" si="5"/>
        <v>#REF!</v>
      </c>
      <c r="Q86" s="41" t="e">
        <f t="shared" si="9"/>
        <v>#REF!</v>
      </c>
      <c r="R86" s="48" t="e">
        <f t="shared" si="6"/>
        <v>#REF!</v>
      </c>
    </row>
    <row r="87" spans="1:18" s="30" customFormat="1" ht="23.1" customHeight="1">
      <c r="A87" s="43">
        <v>62</v>
      </c>
      <c r="B87" s="12" t="s">
        <v>111</v>
      </c>
      <c r="C87" s="1"/>
      <c r="D87" s="46">
        <v>100000</v>
      </c>
      <c r="E87" s="9"/>
      <c r="F87" s="41" t="e">
        <f>#REF!*L87*1490000</f>
        <v>#REF!</v>
      </c>
      <c r="G87" s="41" t="e">
        <f>#REF!*1490000*M87</f>
        <v>#REF!</v>
      </c>
      <c r="H87" s="41" t="e">
        <f>#REF!*1490000*L87</f>
        <v>#REF!</v>
      </c>
      <c r="I87" s="41" t="e">
        <f>#REF!*1490000*M87</f>
        <v>#REF!</v>
      </c>
      <c r="J87" s="41" t="e">
        <f>#REF!*1490000*L87</f>
        <v>#REF!</v>
      </c>
      <c r="K87" s="41" t="e">
        <f>#REF!*1490000*M87</f>
        <v>#REF!</v>
      </c>
      <c r="L87" s="47" t="s">
        <v>162</v>
      </c>
      <c r="M87" s="47" t="s">
        <v>163</v>
      </c>
      <c r="N87" s="41" t="e">
        <f t="shared" si="7"/>
        <v>#REF!</v>
      </c>
      <c r="O87" s="41" t="e">
        <f t="shared" si="8"/>
        <v>#REF!</v>
      </c>
      <c r="P87" s="41" t="e">
        <f t="shared" si="5"/>
        <v>#REF!</v>
      </c>
      <c r="Q87" s="41" t="e">
        <f t="shared" si="9"/>
        <v>#REF!</v>
      </c>
      <c r="R87" s="48" t="e">
        <f t="shared" si="6"/>
        <v>#REF!</v>
      </c>
    </row>
    <row r="88" spans="1:18" s="95" customFormat="1" ht="23.1" customHeight="1">
      <c r="A88" s="89">
        <v>63</v>
      </c>
      <c r="B88" s="90" t="s">
        <v>112</v>
      </c>
      <c r="C88" s="96"/>
      <c r="D88" s="46">
        <v>100000</v>
      </c>
      <c r="E88" s="97"/>
      <c r="F88" s="92" t="e">
        <f>#REF!*L88*1490000</f>
        <v>#REF!</v>
      </c>
      <c r="G88" s="92" t="e">
        <f>#REF!*1490000*M88</f>
        <v>#REF!</v>
      </c>
      <c r="H88" s="92" t="e">
        <f>#REF!*1490000*L88</f>
        <v>#REF!</v>
      </c>
      <c r="I88" s="92" t="e">
        <f>#REF!*1490000*M88</f>
        <v>#REF!</v>
      </c>
      <c r="J88" s="92" t="e">
        <f>#REF!*1490000*L88</f>
        <v>#REF!</v>
      </c>
      <c r="K88" s="92" t="e">
        <f>#REF!*1490000*M88</f>
        <v>#REF!</v>
      </c>
      <c r="L88" s="93" t="s">
        <v>162</v>
      </c>
      <c r="M88" s="93" t="s">
        <v>163</v>
      </c>
      <c r="N88" s="92" t="e">
        <f t="shared" si="7"/>
        <v>#REF!</v>
      </c>
      <c r="O88" s="92" t="e">
        <f t="shared" si="8"/>
        <v>#REF!</v>
      </c>
      <c r="P88" s="92" t="e">
        <f t="shared" si="5"/>
        <v>#REF!</v>
      </c>
      <c r="Q88" s="92" t="e">
        <f t="shared" si="9"/>
        <v>#REF!</v>
      </c>
      <c r="R88" s="94" t="e">
        <f t="shared" si="6"/>
        <v>#REF!</v>
      </c>
    </row>
    <row r="89" spans="1:18" s="95" customFormat="1" ht="23.1" customHeight="1">
      <c r="A89" s="89">
        <v>64</v>
      </c>
      <c r="B89" s="90" t="s">
        <v>113</v>
      </c>
      <c r="C89" s="89" t="s">
        <v>158</v>
      </c>
      <c r="D89" s="46">
        <v>100000</v>
      </c>
      <c r="E89" s="97"/>
      <c r="F89" s="92" t="e">
        <f>#REF!*L89*1490000</f>
        <v>#REF!</v>
      </c>
      <c r="G89" s="92" t="e">
        <f>#REF!*1490000*M89</f>
        <v>#REF!</v>
      </c>
      <c r="H89" s="92" t="e">
        <f>#REF!*1490000*L89</f>
        <v>#REF!</v>
      </c>
      <c r="I89" s="92" t="e">
        <f>#REF!*1490000*M89</f>
        <v>#REF!</v>
      </c>
      <c r="J89" s="92" t="e">
        <f>#REF!*1490000*L89</f>
        <v>#REF!</v>
      </c>
      <c r="K89" s="92" t="e">
        <f>#REF!*1490000*M89</f>
        <v>#REF!</v>
      </c>
      <c r="L89" s="93" t="s">
        <v>162</v>
      </c>
      <c r="M89" s="93" t="s">
        <v>163</v>
      </c>
      <c r="N89" s="92" t="e">
        <f t="shared" si="7"/>
        <v>#REF!</v>
      </c>
      <c r="O89" s="92" t="e">
        <f t="shared" si="8"/>
        <v>#REF!</v>
      </c>
      <c r="P89" s="92" t="e">
        <f t="shared" si="5"/>
        <v>#REF!</v>
      </c>
      <c r="Q89" s="92" t="e">
        <f t="shared" si="9"/>
        <v>#REF!</v>
      </c>
      <c r="R89" s="94" t="e">
        <f t="shared" si="6"/>
        <v>#REF!</v>
      </c>
    </row>
    <row r="90" spans="1:18" s="30" customFormat="1" ht="23.1" customHeight="1">
      <c r="A90" s="43"/>
      <c r="B90" s="13" t="s">
        <v>114</v>
      </c>
      <c r="C90" s="1"/>
      <c r="D90" s="46"/>
      <c r="E90" s="9"/>
      <c r="F90" s="41" t="e">
        <f>#REF!*L90*1490000</f>
        <v>#REF!</v>
      </c>
      <c r="G90" s="41" t="e">
        <f>#REF!*1490000*M90</f>
        <v>#REF!</v>
      </c>
      <c r="H90" s="41" t="e">
        <f>#REF!*1490000*L90</f>
        <v>#REF!</v>
      </c>
      <c r="I90" s="41" t="e">
        <f>#REF!*1490000*M90</f>
        <v>#REF!</v>
      </c>
      <c r="J90" s="41" t="e">
        <f>#REF!*1490000*L90</f>
        <v>#REF!</v>
      </c>
      <c r="K90" s="41" t="e">
        <f>#REF!*1490000*M90</f>
        <v>#REF!</v>
      </c>
      <c r="L90" s="47" t="s">
        <v>162</v>
      </c>
      <c r="M90" s="47" t="s">
        <v>163</v>
      </c>
      <c r="N90" s="41" t="e">
        <f t="shared" si="7"/>
        <v>#REF!</v>
      </c>
      <c r="O90" s="41" t="e">
        <f t="shared" si="8"/>
        <v>#REF!</v>
      </c>
      <c r="P90" s="41" t="e">
        <f t="shared" si="5"/>
        <v>#REF!</v>
      </c>
      <c r="Q90" s="41" t="e">
        <f t="shared" si="9"/>
        <v>#REF!</v>
      </c>
      <c r="R90" s="48" t="e">
        <f t="shared" si="6"/>
        <v>#REF!</v>
      </c>
    </row>
    <row r="91" spans="1:18" s="30" customFormat="1" ht="23.1" customHeight="1">
      <c r="A91" s="43">
        <v>65</v>
      </c>
      <c r="B91" s="12" t="s">
        <v>103</v>
      </c>
      <c r="C91" s="43" t="s">
        <v>158</v>
      </c>
      <c r="D91" s="46">
        <v>100000</v>
      </c>
      <c r="E91" s="9"/>
      <c r="F91" s="41" t="e">
        <f>#REF!*L91*1490000</f>
        <v>#REF!</v>
      </c>
      <c r="G91" s="41" t="e">
        <f>#REF!*1490000*M91</f>
        <v>#REF!</v>
      </c>
      <c r="H91" s="41" t="e">
        <f>#REF!*1490000*L91</f>
        <v>#REF!</v>
      </c>
      <c r="I91" s="41" t="e">
        <f>#REF!*1490000*M91</f>
        <v>#REF!</v>
      </c>
      <c r="J91" s="41" t="e">
        <f>#REF!*1490000*L91</f>
        <v>#REF!</v>
      </c>
      <c r="K91" s="41" t="e">
        <f>#REF!*1490000*M91</f>
        <v>#REF!</v>
      </c>
      <c r="L91" s="47" t="s">
        <v>162</v>
      </c>
      <c r="M91" s="47" t="s">
        <v>163</v>
      </c>
      <c r="N91" s="41" t="e">
        <f t="shared" si="7"/>
        <v>#REF!</v>
      </c>
      <c r="O91" s="41" t="e">
        <f t="shared" si="8"/>
        <v>#REF!</v>
      </c>
      <c r="P91" s="41" t="e">
        <f t="shared" si="5"/>
        <v>#REF!</v>
      </c>
      <c r="Q91" s="41" t="e">
        <f t="shared" si="9"/>
        <v>#REF!</v>
      </c>
      <c r="R91" s="48" t="e">
        <f t="shared" si="6"/>
        <v>#REF!</v>
      </c>
    </row>
    <row r="92" spans="1:18" s="30" customFormat="1" ht="23.1" customHeight="1">
      <c r="A92" s="43">
        <v>66</v>
      </c>
      <c r="B92" s="12" t="s">
        <v>91</v>
      </c>
      <c r="C92" s="1"/>
      <c r="D92" s="46">
        <v>100000</v>
      </c>
      <c r="E92" s="9"/>
      <c r="F92" s="41" t="e">
        <f>#REF!*L92*1490000</f>
        <v>#REF!</v>
      </c>
      <c r="G92" s="41" t="e">
        <f>#REF!*1490000*M92</f>
        <v>#REF!</v>
      </c>
      <c r="H92" s="41" t="e">
        <f>#REF!*1490000*L92</f>
        <v>#REF!</v>
      </c>
      <c r="I92" s="41" t="e">
        <f>#REF!*1490000*M92</f>
        <v>#REF!</v>
      </c>
      <c r="J92" s="41" t="e">
        <f>#REF!*1490000*L92</f>
        <v>#REF!</v>
      </c>
      <c r="K92" s="41" t="e">
        <f>#REF!*1490000*M92</f>
        <v>#REF!</v>
      </c>
      <c r="L92" s="47" t="s">
        <v>162</v>
      </c>
      <c r="M92" s="47" t="s">
        <v>163</v>
      </c>
      <c r="N92" s="41" t="e">
        <f t="shared" si="7"/>
        <v>#REF!</v>
      </c>
      <c r="O92" s="41" t="e">
        <f t="shared" si="8"/>
        <v>#REF!</v>
      </c>
      <c r="P92" s="41" t="e">
        <f t="shared" si="5"/>
        <v>#REF!</v>
      </c>
      <c r="Q92" s="41" t="e">
        <f t="shared" si="9"/>
        <v>#REF!</v>
      </c>
      <c r="R92" s="48" t="e">
        <f t="shared" si="6"/>
        <v>#REF!</v>
      </c>
    </row>
    <row r="93" spans="1:18" s="30" customFormat="1" ht="23.1" customHeight="1">
      <c r="A93" s="43">
        <v>67</v>
      </c>
      <c r="B93" s="12" t="s">
        <v>116</v>
      </c>
      <c r="C93" s="1"/>
      <c r="D93" s="46">
        <v>100000</v>
      </c>
      <c r="E93" s="9"/>
      <c r="F93" s="41" t="e">
        <f>#REF!*L93*1490000</f>
        <v>#REF!</v>
      </c>
      <c r="G93" s="41" t="e">
        <f>#REF!*1490000*M93</f>
        <v>#REF!</v>
      </c>
      <c r="H93" s="41" t="e">
        <f>#REF!*1490000*L93</f>
        <v>#REF!</v>
      </c>
      <c r="I93" s="41" t="e">
        <f>#REF!*1490000*M93</f>
        <v>#REF!</v>
      </c>
      <c r="J93" s="41" t="e">
        <f>#REF!*1490000*L93</f>
        <v>#REF!</v>
      </c>
      <c r="K93" s="41" t="e">
        <f>#REF!*1490000*M93</f>
        <v>#REF!</v>
      </c>
      <c r="L93" s="47" t="s">
        <v>162</v>
      </c>
      <c r="M93" s="47" t="s">
        <v>163</v>
      </c>
      <c r="N93" s="41" t="e">
        <f t="shared" si="7"/>
        <v>#REF!</v>
      </c>
      <c r="O93" s="41" t="e">
        <f t="shared" si="8"/>
        <v>#REF!</v>
      </c>
      <c r="P93" s="41" t="e">
        <f t="shared" si="5"/>
        <v>#REF!</v>
      </c>
      <c r="Q93" s="41" t="e">
        <f t="shared" si="9"/>
        <v>#REF!</v>
      </c>
      <c r="R93" s="48" t="e">
        <f t="shared" si="6"/>
        <v>#REF!</v>
      </c>
    </row>
    <row r="94" spans="1:18" s="30" customFormat="1" ht="23.1" customHeight="1">
      <c r="A94" s="43">
        <v>68</v>
      </c>
      <c r="B94" s="12" t="s">
        <v>117</v>
      </c>
      <c r="C94" s="1"/>
      <c r="D94" s="46">
        <v>100000</v>
      </c>
      <c r="E94" s="9"/>
      <c r="F94" s="41" t="e">
        <f>#REF!*L94*1490000</f>
        <v>#REF!</v>
      </c>
      <c r="G94" s="41" t="e">
        <f>#REF!*1490000*M94</f>
        <v>#REF!</v>
      </c>
      <c r="H94" s="41" t="e">
        <f>#REF!*1490000*L94</f>
        <v>#REF!</v>
      </c>
      <c r="I94" s="41" t="e">
        <f>#REF!*1490000*M94</f>
        <v>#REF!</v>
      </c>
      <c r="J94" s="41" t="e">
        <f>#REF!*1490000*L94</f>
        <v>#REF!</v>
      </c>
      <c r="K94" s="41" t="e">
        <f>#REF!*1490000*M94</f>
        <v>#REF!</v>
      </c>
      <c r="L94" s="47" t="s">
        <v>162</v>
      </c>
      <c r="M94" s="47" t="s">
        <v>163</v>
      </c>
      <c r="N94" s="41" t="e">
        <f t="shared" si="7"/>
        <v>#REF!</v>
      </c>
      <c r="O94" s="41" t="e">
        <f t="shared" si="8"/>
        <v>#REF!</v>
      </c>
      <c r="P94" s="41" t="e">
        <f t="shared" si="5"/>
        <v>#REF!</v>
      </c>
      <c r="Q94" s="41" t="e">
        <f t="shared" si="9"/>
        <v>#REF!</v>
      </c>
      <c r="R94" s="48" t="e">
        <f t="shared" si="6"/>
        <v>#REF!</v>
      </c>
    </row>
    <row r="95" spans="1:18" s="30" customFormat="1" ht="23.1" customHeight="1">
      <c r="A95" s="43"/>
      <c r="B95" s="13" t="s">
        <v>118</v>
      </c>
      <c r="C95" s="1"/>
      <c r="D95" s="46"/>
      <c r="E95" s="9"/>
      <c r="F95" s="41" t="e">
        <f>#REF!*L95*1490000</f>
        <v>#REF!</v>
      </c>
      <c r="G95" s="41" t="e">
        <f>#REF!*1490000*M95</f>
        <v>#REF!</v>
      </c>
      <c r="H95" s="41" t="e">
        <f>#REF!*1490000*L95</f>
        <v>#REF!</v>
      </c>
      <c r="I95" s="41" t="e">
        <f>#REF!*1490000*M95</f>
        <v>#REF!</v>
      </c>
      <c r="J95" s="41" t="e">
        <f>#REF!*1490000*L95</f>
        <v>#REF!</v>
      </c>
      <c r="K95" s="41" t="e">
        <f>#REF!*1490000*M95</f>
        <v>#REF!</v>
      </c>
      <c r="L95" s="47" t="s">
        <v>162</v>
      </c>
      <c r="M95" s="47" t="s">
        <v>163</v>
      </c>
      <c r="N95" s="41" t="e">
        <f t="shared" si="7"/>
        <v>#REF!</v>
      </c>
      <c r="O95" s="41" t="e">
        <f t="shared" si="8"/>
        <v>#REF!</v>
      </c>
      <c r="P95" s="41" t="e">
        <f t="shared" si="5"/>
        <v>#REF!</v>
      </c>
      <c r="Q95" s="41" t="e">
        <f t="shared" si="9"/>
        <v>#REF!</v>
      </c>
      <c r="R95" s="48" t="e">
        <f t="shared" si="6"/>
        <v>#REF!</v>
      </c>
    </row>
    <row r="96" spans="1:18" s="30" customFormat="1" ht="23.1" customHeight="1">
      <c r="A96" s="43">
        <v>69</v>
      </c>
      <c r="B96" s="12" t="s">
        <v>120</v>
      </c>
      <c r="C96" s="1"/>
      <c r="D96" s="46">
        <v>100000</v>
      </c>
      <c r="E96" s="9"/>
      <c r="F96" s="41" t="e">
        <f>#REF!*L96*1490000</f>
        <v>#REF!</v>
      </c>
      <c r="G96" s="41" t="e">
        <f>#REF!*1490000*M96</f>
        <v>#REF!</v>
      </c>
      <c r="H96" s="41" t="e">
        <f>#REF!*1490000*L96</f>
        <v>#REF!</v>
      </c>
      <c r="I96" s="41" t="e">
        <f>#REF!*1490000*M96</f>
        <v>#REF!</v>
      </c>
      <c r="J96" s="41" t="e">
        <f>#REF!*1490000*L96</f>
        <v>#REF!</v>
      </c>
      <c r="K96" s="41" t="e">
        <f>#REF!*1490000*M96</f>
        <v>#REF!</v>
      </c>
      <c r="L96" s="47" t="s">
        <v>162</v>
      </c>
      <c r="M96" s="47" t="s">
        <v>163</v>
      </c>
      <c r="N96" s="41" t="e">
        <f t="shared" si="7"/>
        <v>#REF!</v>
      </c>
      <c r="O96" s="41" t="e">
        <f t="shared" si="8"/>
        <v>#REF!</v>
      </c>
      <c r="P96" s="41" t="e">
        <f t="shared" si="5"/>
        <v>#REF!</v>
      </c>
      <c r="Q96" s="41" t="e">
        <f t="shared" si="9"/>
        <v>#REF!</v>
      </c>
      <c r="R96" s="48" t="e">
        <f t="shared" si="6"/>
        <v>#REF!</v>
      </c>
    </row>
    <row r="97" spans="1:18" s="30" customFormat="1" ht="23.1" customHeight="1">
      <c r="A97" s="43">
        <v>70</v>
      </c>
      <c r="B97" s="12" t="s">
        <v>121</v>
      </c>
      <c r="C97" s="1"/>
      <c r="D97" s="46">
        <v>100000</v>
      </c>
      <c r="E97" s="9"/>
      <c r="F97" s="41" t="e">
        <f>#REF!*L97*1490000</f>
        <v>#REF!</v>
      </c>
      <c r="G97" s="41" t="e">
        <f>#REF!*1490000*M97</f>
        <v>#REF!</v>
      </c>
      <c r="H97" s="41" t="e">
        <f>#REF!*1490000*L97</f>
        <v>#REF!</v>
      </c>
      <c r="I97" s="41" t="e">
        <f>#REF!*1490000*M97</f>
        <v>#REF!</v>
      </c>
      <c r="J97" s="41" t="e">
        <f>#REF!*1490000*L97</f>
        <v>#REF!</v>
      </c>
      <c r="K97" s="41" t="e">
        <f>#REF!*1490000*M97</f>
        <v>#REF!</v>
      </c>
      <c r="L97" s="47" t="s">
        <v>162</v>
      </c>
      <c r="M97" s="47" t="s">
        <v>163</v>
      </c>
      <c r="N97" s="41" t="e">
        <f t="shared" si="7"/>
        <v>#REF!</v>
      </c>
      <c r="O97" s="41" t="e">
        <f t="shared" si="8"/>
        <v>#REF!</v>
      </c>
      <c r="P97" s="41" t="e">
        <f t="shared" si="5"/>
        <v>#REF!</v>
      </c>
      <c r="Q97" s="41" t="e">
        <f t="shared" si="9"/>
        <v>#REF!</v>
      </c>
      <c r="R97" s="48" t="e">
        <f t="shared" si="6"/>
        <v>#REF!</v>
      </c>
    </row>
    <row r="98" spans="1:18" s="30" customFormat="1" ht="23.1" customHeight="1">
      <c r="A98" s="43">
        <v>71</v>
      </c>
      <c r="B98" s="12" t="s">
        <v>122</v>
      </c>
      <c r="C98" s="43" t="s">
        <v>158</v>
      </c>
      <c r="D98" s="46">
        <v>100000</v>
      </c>
      <c r="E98" s="9"/>
      <c r="F98" s="41" t="e">
        <f>#REF!*L98*1490000</f>
        <v>#REF!</v>
      </c>
      <c r="G98" s="41" t="e">
        <f>#REF!*1490000*M98</f>
        <v>#REF!</v>
      </c>
      <c r="H98" s="41" t="e">
        <f>#REF!*1490000*L98</f>
        <v>#REF!</v>
      </c>
      <c r="I98" s="41" t="e">
        <f>#REF!*1490000*M98</f>
        <v>#REF!</v>
      </c>
      <c r="J98" s="41" t="e">
        <f>#REF!*1490000*L98</f>
        <v>#REF!</v>
      </c>
      <c r="K98" s="41" t="e">
        <f>#REF!*1490000*M98</f>
        <v>#REF!</v>
      </c>
      <c r="L98" s="47" t="s">
        <v>162</v>
      </c>
      <c r="M98" s="47" t="s">
        <v>163</v>
      </c>
      <c r="N98" s="41" t="e">
        <f t="shared" si="7"/>
        <v>#REF!</v>
      </c>
      <c r="O98" s="41" t="e">
        <f t="shared" si="8"/>
        <v>#REF!</v>
      </c>
      <c r="P98" s="41" t="e">
        <f t="shared" si="5"/>
        <v>#REF!</v>
      </c>
      <c r="Q98" s="41" t="e">
        <f t="shared" si="9"/>
        <v>#REF!</v>
      </c>
      <c r="R98" s="48" t="e">
        <f t="shared" si="6"/>
        <v>#REF!</v>
      </c>
    </row>
    <row r="99" spans="1:18" s="30" customFormat="1" ht="23.1" customHeight="1">
      <c r="A99" s="43"/>
      <c r="B99" s="13" t="s">
        <v>169</v>
      </c>
      <c r="C99" s="1"/>
      <c r="D99" s="46"/>
      <c r="E99" s="9"/>
      <c r="F99" s="41" t="e">
        <f>#REF!*L99*1490000</f>
        <v>#REF!</v>
      </c>
      <c r="G99" s="41" t="e">
        <f>#REF!*1490000*M99</f>
        <v>#REF!</v>
      </c>
      <c r="H99" s="41" t="e">
        <f>#REF!*1490000*L99</f>
        <v>#REF!</v>
      </c>
      <c r="I99" s="41" t="e">
        <f>#REF!*1490000*M99</f>
        <v>#REF!</v>
      </c>
      <c r="J99" s="41" t="e">
        <f>#REF!*1490000*L99</f>
        <v>#REF!</v>
      </c>
      <c r="K99" s="41" t="e">
        <f>#REF!*1490000*M99</f>
        <v>#REF!</v>
      </c>
      <c r="L99" s="47" t="s">
        <v>162</v>
      </c>
      <c r="M99" s="47" t="s">
        <v>163</v>
      </c>
      <c r="N99" s="41" t="e">
        <f t="shared" si="7"/>
        <v>#REF!</v>
      </c>
      <c r="O99" s="41" t="e">
        <f t="shared" si="8"/>
        <v>#REF!</v>
      </c>
      <c r="P99" s="41" t="e">
        <f t="shared" si="5"/>
        <v>#REF!</v>
      </c>
      <c r="Q99" s="41" t="e">
        <f t="shared" si="9"/>
        <v>#REF!</v>
      </c>
      <c r="R99" s="48" t="e">
        <f t="shared" si="6"/>
        <v>#REF!</v>
      </c>
    </row>
    <row r="100" spans="1:18" s="30" customFormat="1" ht="23.1" customHeight="1">
      <c r="A100" s="43">
        <v>72</v>
      </c>
      <c r="B100" s="12" t="s">
        <v>69</v>
      </c>
      <c r="C100" s="43" t="s">
        <v>158</v>
      </c>
      <c r="D100" s="46">
        <v>100000</v>
      </c>
      <c r="E100" s="9"/>
      <c r="F100" s="41" t="e">
        <f>#REF!*L100*1490000</f>
        <v>#REF!</v>
      </c>
      <c r="G100" s="41" t="e">
        <f>#REF!*1490000*M100</f>
        <v>#REF!</v>
      </c>
      <c r="H100" s="41" t="e">
        <f>#REF!*1490000*L100</f>
        <v>#REF!</v>
      </c>
      <c r="I100" s="41" t="e">
        <f>#REF!*1490000*M100</f>
        <v>#REF!</v>
      </c>
      <c r="J100" s="41" t="e">
        <f>#REF!*1490000*L100</f>
        <v>#REF!</v>
      </c>
      <c r="K100" s="41" t="e">
        <f>#REF!*1490000*M100</f>
        <v>#REF!</v>
      </c>
      <c r="L100" s="47" t="s">
        <v>162</v>
      </c>
      <c r="M100" s="47" t="s">
        <v>163</v>
      </c>
      <c r="N100" s="41" t="e">
        <f t="shared" si="7"/>
        <v>#REF!</v>
      </c>
      <c r="O100" s="41" t="e">
        <f>N100*17.5%</f>
        <v>#REF!</v>
      </c>
      <c r="P100" s="41" t="e">
        <f>N100*3%</f>
        <v>#REF!</v>
      </c>
      <c r="Q100" s="41" t="e">
        <f t="shared" si="9"/>
        <v>#REF!</v>
      </c>
      <c r="R100" s="48" t="e">
        <f>N100*1%</f>
        <v>#REF!</v>
      </c>
    </row>
    <row r="101" spans="1:18" s="30" customFormat="1" ht="23.1" customHeight="1">
      <c r="A101" s="43">
        <v>73</v>
      </c>
      <c r="B101" s="12" t="s">
        <v>124</v>
      </c>
      <c r="C101" s="1"/>
      <c r="D101" s="46">
        <v>100000</v>
      </c>
      <c r="E101" s="9"/>
      <c r="F101" s="41" t="e">
        <f>#REF!*L101*1490000</f>
        <v>#REF!</v>
      </c>
      <c r="G101" s="41" t="e">
        <f>#REF!*1490000*M101</f>
        <v>#REF!</v>
      </c>
      <c r="H101" s="41" t="e">
        <f>#REF!*1490000*L101</f>
        <v>#REF!</v>
      </c>
      <c r="I101" s="41" t="e">
        <f>#REF!*1490000*M101</f>
        <v>#REF!</v>
      </c>
      <c r="J101" s="41" t="e">
        <f>#REF!*1490000*L101</f>
        <v>#REF!</v>
      </c>
      <c r="K101" s="41" t="e">
        <f>#REF!*1490000*M101</f>
        <v>#REF!</v>
      </c>
      <c r="L101" s="47" t="s">
        <v>162</v>
      </c>
      <c r="M101" s="47" t="s">
        <v>163</v>
      </c>
      <c r="N101" s="41" t="e">
        <f t="shared" si="7"/>
        <v>#REF!</v>
      </c>
      <c r="O101" s="41" t="e">
        <f t="shared" si="8"/>
        <v>#REF!</v>
      </c>
      <c r="P101" s="41" t="e">
        <f t="shared" si="5"/>
        <v>#REF!</v>
      </c>
      <c r="Q101" s="41" t="e">
        <f t="shared" si="9"/>
        <v>#REF!</v>
      </c>
      <c r="R101" s="48" t="e">
        <f t="shared" si="6"/>
        <v>#REF!</v>
      </c>
    </row>
    <row r="102" spans="1:18" s="30" customFormat="1" ht="23.1" customHeight="1">
      <c r="A102" s="43">
        <v>74</v>
      </c>
      <c r="B102" s="12" t="s">
        <v>125</v>
      </c>
      <c r="C102" s="1"/>
      <c r="D102" s="46">
        <v>100000</v>
      </c>
      <c r="E102" s="9"/>
      <c r="F102" s="41" t="e">
        <f>#REF!*L102*1490000</f>
        <v>#REF!</v>
      </c>
      <c r="G102" s="41" t="e">
        <f>#REF!*1490000*M102</f>
        <v>#REF!</v>
      </c>
      <c r="H102" s="41" t="e">
        <f>#REF!*1490000*L102</f>
        <v>#REF!</v>
      </c>
      <c r="I102" s="41" t="e">
        <f>#REF!*1490000*M102</f>
        <v>#REF!</v>
      </c>
      <c r="J102" s="41" t="e">
        <f>#REF!*1490000*L102</f>
        <v>#REF!</v>
      </c>
      <c r="K102" s="41" t="e">
        <f>#REF!*1490000*M102</f>
        <v>#REF!</v>
      </c>
      <c r="L102" s="47" t="s">
        <v>162</v>
      </c>
      <c r="M102" s="47" t="s">
        <v>163</v>
      </c>
      <c r="N102" s="41" t="e">
        <f t="shared" si="7"/>
        <v>#REF!</v>
      </c>
      <c r="O102" s="41" t="e">
        <f t="shared" si="8"/>
        <v>#REF!</v>
      </c>
      <c r="P102" s="41" t="e">
        <f t="shared" si="5"/>
        <v>#REF!</v>
      </c>
      <c r="Q102" s="41" t="e">
        <f t="shared" si="9"/>
        <v>#REF!</v>
      </c>
      <c r="R102" s="48" t="e">
        <f t="shared" si="6"/>
        <v>#REF!</v>
      </c>
    </row>
    <row r="103" spans="1:18" s="30" customFormat="1" ht="23.1" customHeight="1">
      <c r="A103" s="43">
        <v>75</v>
      </c>
      <c r="B103" s="12" t="s">
        <v>126</v>
      </c>
      <c r="C103" s="1"/>
      <c r="D103" s="46">
        <v>100000</v>
      </c>
      <c r="E103" s="9"/>
      <c r="F103" s="41" t="e">
        <f>#REF!*L103*1490000</f>
        <v>#REF!</v>
      </c>
      <c r="G103" s="41" t="e">
        <f>#REF!*1490000*M103</f>
        <v>#REF!</v>
      </c>
      <c r="H103" s="41" t="e">
        <f>#REF!*1490000*L103</f>
        <v>#REF!</v>
      </c>
      <c r="I103" s="41" t="e">
        <f>#REF!*1490000*M103</f>
        <v>#REF!</v>
      </c>
      <c r="J103" s="41" t="e">
        <f>#REF!*1490000*L103</f>
        <v>#REF!</v>
      </c>
      <c r="K103" s="41" t="e">
        <f>#REF!*1490000*M103</f>
        <v>#REF!</v>
      </c>
      <c r="L103" s="47" t="s">
        <v>162</v>
      </c>
      <c r="M103" s="47" t="s">
        <v>163</v>
      </c>
      <c r="N103" s="41" t="e">
        <f t="shared" si="7"/>
        <v>#REF!</v>
      </c>
      <c r="O103" s="41" t="e">
        <f t="shared" si="8"/>
        <v>#REF!</v>
      </c>
      <c r="P103" s="41" t="e">
        <f t="shared" si="5"/>
        <v>#REF!</v>
      </c>
      <c r="Q103" s="41" t="e">
        <f t="shared" si="9"/>
        <v>#REF!</v>
      </c>
      <c r="R103" s="48" t="e">
        <f t="shared" si="6"/>
        <v>#REF!</v>
      </c>
    </row>
    <row r="104" spans="1:18" s="30" customFormat="1" ht="23.1" customHeight="1">
      <c r="A104" s="43">
        <v>76</v>
      </c>
      <c r="B104" s="12" t="s">
        <v>70</v>
      </c>
      <c r="C104" s="1"/>
      <c r="D104" s="46">
        <v>100000</v>
      </c>
      <c r="E104" s="9"/>
      <c r="F104" s="41" t="e">
        <f>#REF!*L104*1490000</f>
        <v>#REF!</v>
      </c>
      <c r="G104" s="41" t="e">
        <f>#REF!*1490000*M104</f>
        <v>#REF!</v>
      </c>
      <c r="H104" s="41" t="e">
        <f>#REF!*1490000*L104</f>
        <v>#REF!</v>
      </c>
      <c r="I104" s="41" t="e">
        <f>#REF!*1490000*M104</f>
        <v>#REF!</v>
      </c>
      <c r="J104" s="41" t="e">
        <f>#REF!*1490000*L104</f>
        <v>#REF!</v>
      </c>
      <c r="K104" s="41" t="e">
        <f>#REF!*1490000*M104</f>
        <v>#REF!</v>
      </c>
      <c r="L104" s="47" t="s">
        <v>162</v>
      </c>
      <c r="M104" s="47" t="s">
        <v>163</v>
      </c>
      <c r="N104" s="41" t="e">
        <f t="shared" si="7"/>
        <v>#REF!</v>
      </c>
      <c r="O104" s="41" t="e">
        <f>N104*17.5%</f>
        <v>#REF!</v>
      </c>
      <c r="P104" s="41" t="e">
        <f>N104*3%</f>
        <v>#REF!</v>
      </c>
      <c r="Q104" s="41" t="e">
        <f t="shared" si="9"/>
        <v>#REF!</v>
      </c>
      <c r="R104" s="48" t="e">
        <f>N104*1%</f>
        <v>#REF!</v>
      </c>
    </row>
    <row r="105" spans="1:18" s="30" customFormat="1" ht="23.1" customHeight="1">
      <c r="A105" s="43">
        <v>77</v>
      </c>
      <c r="B105" s="12" t="s">
        <v>71</v>
      </c>
      <c r="C105" s="1"/>
      <c r="D105" s="46">
        <v>100000</v>
      </c>
      <c r="E105" s="9"/>
      <c r="F105" s="41" t="e">
        <f>#REF!*L105*1490000</f>
        <v>#REF!</v>
      </c>
      <c r="G105" s="41" t="e">
        <f>#REF!*1490000*M105</f>
        <v>#REF!</v>
      </c>
      <c r="H105" s="41" t="e">
        <f>#REF!*1490000*L105</f>
        <v>#REF!</v>
      </c>
      <c r="I105" s="41" t="e">
        <f>#REF!*1490000*M105</f>
        <v>#REF!</v>
      </c>
      <c r="J105" s="41" t="e">
        <f>#REF!*1490000*L105</f>
        <v>#REF!</v>
      </c>
      <c r="K105" s="41" t="e">
        <f>#REF!*1490000*M105</f>
        <v>#REF!</v>
      </c>
      <c r="L105" s="47" t="s">
        <v>162</v>
      </c>
      <c r="M105" s="47" t="s">
        <v>163</v>
      </c>
      <c r="N105" s="41" t="e">
        <f t="shared" si="7"/>
        <v>#REF!</v>
      </c>
      <c r="O105" s="41" t="e">
        <f>N105*17.5%</f>
        <v>#REF!</v>
      </c>
      <c r="P105" s="41" t="e">
        <f>N105*3%</f>
        <v>#REF!</v>
      </c>
      <c r="Q105" s="41" t="e">
        <f t="shared" si="9"/>
        <v>#REF!</v>
      </c>
      <c r="R105" s="48" t="e">
        <f>N105*1%</f>
        <v>#REF!</v>
      </c>
    </row>
    <row r="106" spans="1:18" s="30" customFormat="1" ht="23.1" customHeight="1">
      <c r="A106" s="43"/>
      <c r="B106" s="13" t="s">
        <v>127</v>
      </c>
      <c r="C106" s="1"/>
      <c r="D106" s="46"/>
      <c r="E106" s="9"/>
      <c r="F106" s="41" t="e">
        <f>#REF!*L106*1490000</f>
        <v>#REF!</v>
      </c>
      <c r="G106" s="41" t="e">
        <f>#REF!*1490000*M106</f>
        <v>#REF!</v>
      </c>
      <c r="H106" s="41" t="e">
        <f>#REF!*1490000*L106</f>
        <v>#REF!</v>
      </c>
      <c r="I106" s="41" t="e">
        <f>#REF!*1490000*M106</f>
        <v>#REF!</v>
      </c>
      <c r="J106" s="41" t="e">
        <f>#REF!*1490000*L106</f>
        <v>#REF!</v>
      </c>
      <c r="K106" s="41" t="e">
        <f>#REF!*1490000*M106</f>
        <v>#REF!</v>
      </c>
      <c r="L106" s="47" t="s">
        <v>162</v>
      </c>
      <c r="M106" s="47" t="s">
        <v>163</v>
      </c>
      <c r="N106" s="41" t="e">
        <f t="shared" si="7"/>
        <v>#REF!</v>
      </c>
      <c r="O106" s="41" t="e">
        <f t="shared" si="8"/>
        <v>#REF!</v>
      </c>
      <c r="P106" s="41" t="e">
        <f t="shared" si="5"/>
        <v>#REF!</v>
      </c>
      <c r="Q106" s="41" t="e">
        <f t="shared" si="9"/>
        <v>#REF!</v>
      </c>
      <c r="R106" s="48" t="e">
        <f t="shared" si="6"/>
        <v>#REF!</v>
      </c>
    </row>
    <row r="107" spans="1:18" s="30" customFormat="1" ht="23.1" customHeight="1">
      <c r="A107" s="43">
        <v>78</v>
      </c>
      <c r="B107" s="12" t="s">
        <v>128</v>
      </c>
      <c r="C107" s="1"/>
      <c r="D107" s="46">
        <v>100000</v>
      </c>
      <c r="E107" s="9"/>
      <c r="F107" s="41" t="e">
        <f>#REF!*L107*1490000</f>
        <v>#REF!</v>
      </c>
      <c r="G107" s="41" t="e">
        <f>#REF!*1490000*M107</f>
        <v>#REF!</v>
      </c>
      <c r="H107" s="41" t="e">
        <f>#REF!*1490000*L107</f>
        <v>#REF!</v>
      </c>
      <c r="I107" s="41" t="e">
        <f>#REF!*1490000*M107</f>
        <v>#REF!</v>
      </c>
      <c r="J107" s="41" t="e">
        <f>#REF!*1490000*L107</f>
        <v>#REF!</v>
      </c>
      <c r="K107" s="41" t="e">
        <f>#REF!*1490000*M107</f>
        <v>#REF!</v>
      </c>
      <c r="L107" s="47" t="s">
        <v>162</v>
      </c>
      <c r="M107" s="47" t="s">
        <v>163</v>
      </c>
      <c r="N107" s="41" t="e">
        <f t="shared" si="7"/>
        <v>#REF!</v>
      </c>
      <c r="O107" s="41" t="e">
        <f t="shared" si="8"/>
        <v>#REF!</v>
      </c>
      <c r="P107" s="41" t="e">
        <f t="shared" si="5"/>
        <v>#REF!</v>
      </c>
      <c r="Q107" s="41" t="e">
        <f t="shared" si="9"/>
        <v>#REF!</v>
      </c>
      <c r="R107" s="48" t="e">
        <f t="shared" si="6"/>
        <v>#REF!</v>
      </c>
    </row>
    <row r="108" spans="1:18" s="30" customFormat="1" ht="23.1" customHeight="1">
      <c r="A108" s="43">
        <v>79</v>
      </c>
      <c r="B108" s="12" t="s">
        <v>129</v>
      </c>
      <c r="C108" s="43" t="s">
        <v>158</v>
      </c>
      <c r="D108" s="46">
        <v>100000</v>
      </c>
      <c r="E108" s="9"/>
      <c r="F108" s="41" t="e">
        <f>#REF!*L108*1490000</f>
        <v>#REF!</v>
      </c>
      <c r="G108" s="41" t="e">
        <f>#REF!*1490000*M108</f>
        <v>#REF!</v>
      </c>
      <c r="H108" s="41" t="e">
        <f>#REF!*1490000*L108</f>
        <v>#REF!</v>
      </c>
      <c r="I108" s="41" t="e">
        <f>#REF!*1490000*M108</f>
        <v>#REF!</v>
      </c>
      <c r="J108" s="41" t="e">
        <f>#REF!*1490000*L108</f>
        <v>#REF!</v>
      </c>
      <c r="K108" s="41" t="e">
        <f>#REF!*1490000*M108</f>
        <v>#REF!</v>
      </c>
      <c r="L108" s="47" t="s">
        <v>162</v>
      </c>
      <c r="M108" s="47" t="s">
        <v>163</v>
      </c>
      <c r="N108" s="41" t="e">
        <f t="shared" si="7"/>
        <v>#REF!</v>
      </c>
      <c r="O108" s="41" t="e">
        <f t="shared" si="8"/>
        <v>#REF!</v>
      </c>
      <c r="P108" s="41" t="e">
        <f t="shared" si="5"/>
        <v>#REF!</v>
      </c>
      <c r="Q108" s="41" t="e">
        <f t="shared" si="9"/>
        <v>#REF!</v>
      </c>
      <c r="R108" s="48" t="e">
        <f t="shared" si="6"/>
        <v>#REF!</v>
      </c>
    </row>
    <row r="109" spans="1:18" s="95" customFormat="1" ht="23.1" customHeight="1">
      <c r="A109" s="89">
        <v>80</v>
      </c>
      <c r="B109" s="90" t="s">
        <v>130</v>
      </c>
      <c r="C109" s="96"/>
      <c r="D109" s="46">
        <v>100000</v>
      </c>
      <c r="E109" s="97"/>
      <c r="F109" s="92" t="e">
        <f>#REF!*L109*1490000</f>
        <v>#REF!</v>
      </c>
      <c r="G109" s="92" t="e">
        <f>#REF!*1490000*M109</f>
        <v>#REF!</v>
      </c>
      <c r="H109" s="92" t="e">
        <f>#REF!*1490000*L109</f>
        <v>#REF!</v>
      </c>
      <c r="I109" s="92" t="e">
        <f>#REF!*1490000*M109</f>
        <v>#REF!</v>
      </c>
      <c r="J109" s="92" t="e">
        <f>#REF!*1490000*L109</f>
        <v>#REF!</v>
      </c>
      <c r="K109" s="92" t="e">
        <f>#REF!*1490000*M109</f>
        <v>#REF!</v>
      </c>
      <c r="L109" s="93" t="s">
        <v>162</v>
      </c>
      <c r="M109" s="93" t="s">
        <v>163</v>
      </c>
      <c r="N109" s="92" t="e">
        <f t="shared" si="7"/>
        <v>#REF!</v>
      </c>
      <c r="O109" s="92" t="e">
        <f t="shared" si="8"/>
        <v>#REF!</v>
      </c>
      <c r="P109" s="92" t="e">
        <f t="shared" si="5"/>
        <v>#REF!</v>
      </c>
      <c r="Q109" s="92" t="e">
        <f t="shared" si="9"/>
        <v>#REF!</v>
      </c>
      <c r="R109" s="94" t="e">
        <f t="shared" si="6"/>
        <v>#REF!</v>
      </c>
    </row>
    <row r="110" spans="1:18" s="95" customFormat="1" ht="23.1" customHeight="1">
      <c r="A110" s="89">
        <v>81</v>
      </c>
      <c r="B110" s="90" t="s">
        <v>131</v>
      </c>
      <c r="C110" s="96"/>
      <c r="D110" s="46">
        <v>100000</v>
      </c>
      <c r="E110" s="97"/>
      <c r="F110" s="92" t="e">
        <f>#REF!*L110*1490000</f>
        <v>#REF!</v>
      </c>
      <c r="G110" s="92" t="e">
        <f>#REF!*1490000*M110</f>
        <v>#REF!</v>
      </c>
      <c r="H110" s="92" t="e">
        <f>#REF!*1490000*L110</f>
        <v>#REF!</v>
      </c>
      <c r="I110" s="92" t="e">
        <f>#REF!*1490000*M110</f>
        <v>#REF!</v>
      </c>
      <c r="J110" s="92" t="e">
        <f>#REF!*1490000*L110</f>
        <v>#REF!</v>
      </c>
      <c r="K110" s="92" t="e">
        <f>#REF!*1490000*M110</f>
        <v>#REF!</v>
      </c>
      <c r="L110" s="93" t="s">
        <v>162</v>
      </c>
      <c r="M110" s="93" t="s">
        <v>163</v>
      </c>
      <c r="N110" s="92" t="e">
        <f t="shared" si="7"/>
        <v>#REF!</v>
      </c>
      <c r="O110" s="92" t="e">
        <f t="shared" si="8"/>
        <v>#REF!</v>
      </c>
      <c r="P110" s="92" t="e">
        <f t="shared" si="5"/>
        <v>#REF!</v>
      </c>
      <c r="Q110" s="92" t="e">
        <f t="shared" si="9"/>
        <v>#REF!</v>
      </c>
      <c r="R110" s="94" t="e">
        <f t="shared" si="6"/>
        <v>#REF!</v>
      </c>
    </row>
    <row r="111" spans="1:18" s="30" customFormat="1" ht="23.1" customHeight="1">
      <c r="A111" s="43">
        <v>82</v>
      </c>
      <c r="B111" s="12" t="s">
        <v>132</v>
      </c>
      <c r="C111" s="1"/>
      <c r="D111" s="46">
        <v>100000</v>
      </c>
      <c r="E111" s="9"/>
      <c r="F111" s="41" t="e">
        <f>#REF!*L111*1490000</f>
        <v>#REF!</v>
      </c>
      <c r="G111" s="41" t="e">
        <f>#REF!*1490000*M111</f>
        <v>#REF!</v>
      </c>
      <c r="H111" s="41" t="e">
        <f>#REF!*1490000*L111</f>
        <v>#REF!</v>
      </c>
      <c r="I111" s="41" t="e">
        <f>#REF!*1490000*M111</f>
        <v>#REF!</v>
      </c>
      <c r="J111" s="41" t="e">
        <f>#REF!*1490000*L111</f>
        <v>#REF!</v>
      </c>
      <c r="K111" s="41" t="e">
        <f>#REF!*1490000*M111</f>
        <v>#REF!</v>
      </c>
      <c r="L111" s="47" t="s">
        <v>162</v>
      </c>
      <c r="M111" s="47" t="s">
        <v>163</v>
      </c>
      <c r="N111" s="41" t="e">
        <f t="shared" si="7"/>
        <v>#REF!</v>
      </c>
      <c r="O111" s="41" t="e">
        <f t="shared" si="8"/>
        <v>#REF!</v>
      </c>
      <c r="P111" s="41" t="e">
        <f t="shared" si="5"/>
        <v>#REF!</v>
      </c>
      <c r="Q111" s="41" t="e">
        <f t="shared" si="9"/>
        <v>#REF!</v>
      </c>
      <c r="R111" s="48" t="e">
        <f t="shared" si="6"/>
        <v>#REF!</v>
      </c>
    </row>
    <row r="112" spans="1:18" s="30" customFormat="1" ht="23.1" customHeight="1">
      <c r="A112" s="43"/>
      <c r="B112" s="13" t="s">
        <v>133</v>
      </c>
      <c r="C112" s="1"/>
      <c r="D112" s="46"/>
      <c r="E112" s="9"/>
      <c r="F112" s="41" t="e">
        <f>#REF!*L112*1490000</f>
        <v>#REF!</v>
      </c>
      <c r="G112" s="41" t="e">
        <f>#REF!*1490000*M112</f>
        <v>#REF!</v>
      </c>
      <c r="H112" s="41" t="e">
        <f>#REF!*1490000*L112</f>
        <v>#REF!</v>
      </c>
      <c r="I112" s="41" t="e">
        <f>#REF!*1490000*M112</f>
        <v>#REF!</v>
      </c>
      <c r="J112" s="41" t="e">
        <f>#REF!*1490000*L112</f>
        <v>#REF!</v>
      </c>
      <c r="K112" s="41" t="e">
        <f>#REF!*1490000*M112</f>
        <v>#REF!</v>
      </c>
      <c r="L112" s="47" t="s">
        <v>162</v>
      </c>
      <c r="M112" s="47" t="s">
        <v>163</v>
      </c>
      <c r="N112" s="41" t="e">
        <f t="shared" si="7"/>
        <v>#REF!</v>
      </c>
      <c r="O112" s="41" t="e">
        <f t="shared" si="8"/>
        <v>#REF!</v>
      </c>
      <c r="P112" s="41" t="e">
        <f t="shared" si="5"/>
        <v>#REF!</v>
      </c>
      <c r="Q112" s="41" t="e">
        <f t="shared" si="9"/>
        <v>#REF!</v>
      </c>
      <c r="R112" s="48" t="e">
        <f t="shared" si="6"/>
        <v>#REF!</v>
      </c>
    </row>
    <row r="113" spans="1:18" s="30" customFormat="1" ht="23.1" customHeight="1">
      <c r="A113" s="43">
        <v>83</v>
      </c>
      <c r="B113" s="12" t="s">
        <v>134</v>
      </c>
      <c r="C113" s="43" t="s">
        <v>158</v>
      </c>
      <c r="D113" s="46">
        <v>100000</v>
      </c>
      <c r="E113" s="9"/>
      <c r="F113" s="41" t="e">
        <f>#REF!*L113*1490000</f>
        <v>#REF!</v>
      </c>
      <c r="G113" s="41" t="e">
        <f>#REF!*1490000*M113</f>
        <v>#REF!</v>
      </c>
      <c r="H113" s="41" t="e">
        <f>#REF!*1490000*L113</f>
        <v>#REF!</v>
      </c>
      <c r="I113" s="41" t="e">
        <f>#REF!*1490000*M113</f>
        <v>#REF!</v>
      </c>
      <c r="J113" s="41" t="e">
        <f>#REF!*1490000*L113</f>
        <v>#REF!</v>
      </c>
      <c r="K113" s="41" t="e">
        <f>#REF!*1490000*M113</f>
        <v>#REF!</v>
      </c>
      <c r="L113" s="47" t="s">
        <v>162</v>
      </c>
      <c r="M113" s="47" t="s">
        <v>163</v>
      </c>
      <c r="N113" s="41" t="e">
        <f t="shared" si="7"/>
        <v>#REF!</v>
      </c>
      <c r="O113" s="41" t="e">
        <f t="shared" si="8"/>
        <v>#REF!</v>
      </c>
      <c r="P113" s="41" t="e">
        <f t="shared" si="5"/>
        <v>#REF!</v>
      </c>
      <c r="Q113" s="41" t="e">
        <f t="shared" si="9"/>
        <v>#REF!</v>
      </c>
      <c r="R113" s="48" t="e">
        <f t="shared" si="6"/>
        <v>#REF!</v>
      </c>
    </row>
    <row r="114" spans="1:18" s="79" customFormat="1" ht="23.1" customHeight="1">
      <c r="A114" s="43">
        <v>84</v>
      </c>
      <c r="B114" s="12" t="s">
        <v>135</v>
      </c>
      <c r="C114" s="1"/>
      <c r="D114" s="46">
        <v>100000</v>
      </c>
      <c r="E114" s="9"/>
      <c r="F114" s="41" t="e">
        <f>#REF!*L114*1490000</f>
        <v>#REF!</v>
      </c>
      <c r="G114" s="41" t="e">
        <f>#REF!*1490000*M114</f>
        <v>#REF!</v>
      </c>
      <c r="H114" s="41" t="e">
        <f>#REF!*1490000*L114</f>
        <v>#REF!</v>
      </c>
      <c r="I114" s="41" t="e">
        <f>#REF!*1490000*M114</f>
        <v>#REF!</v>
      </c>
      <c r="J114" s="41" t="e">
        <f>#REF!*1490000*L114</f>
        <v>#REF!</v>
      </c>
      <c r="K114" s="41" t="e">
        <f>#REF!*1490000*M114</f>
        <v>#REF!</v>
      </c>
      <c r="L114" s="47" t="s">
        <v>162</v>
      </c>
      <c r="M114" s="47" t="s">
        <v>163</v>
      </c>
      <c r="N114" s="41" t="e">
        <f t="shared" si="7"/>
        <v>#REF!</v>
      </c>
      <c r="O114" s="41" t="e">
        <f t="shared" si="8"/>
        <v>#REF!</v>
      </c>
      <c r="P114" s="41" t="e">
        <f t="shared" ref="P114:P126" si="10">N114*3%</f>
        <v>#REF!</v>
      </c>
      <c r="Q114" s="41" t="e">
        <f t="shared" si="9"/>
        <v>#REF!</v>
      </c>
      <c r="R114" s="48" t="e">
        <f t="shared" ref="R114:R126" si="11">N114*1%</f>
        <v>#REF!</v>
      </c>
    </row>
    <row r="115" spans="1:18" s="30" customFormat="1" ht="23.1" customHeight="1">
      <c r="A115" s="43">
        <v>85</v>
      </c>
      <c r="B115" s="12" t="s">
        <v>136</v>
      </c>
      <c r="C115" s="1"/>
      <c r="D115" s="46">
        <v>100000</v>
      </c>
      <c r="E115" s="9"/>
      <c r="F115" s="41" t="e">
        <f>#REF!*L115*1490000</f>
        <v>#REF!</v>
      </c>
      <c r="G115" s="41" t="e">
        <f>#REF!*1490000*M115</f>
        <v>#REF!</v>
      </c>
      <c r="H115" s="41" t="e">
        <f>#REF!*1490000*L115</f>
        <v>#REF!</v>
      </c>
      <c r="I115" s="41" t="e">
        <f>#REF!*1490000*M115</f>
        <v>#REF!</v>
      </c>
      <c r="J115" s="41" t="e">
        <f>#REF!*1490000*L115</f>
        <v>#REF!</v>
      </c>
      <c r="K115" s="41" t="e">
        <f>#REF!*1490000*M115</f>
        <v>#REF!</v>
      </c>
      <c r="L115" s="47" t="s">
        <v>162</v>
      </c>
      <c r="M115" s="47" t="s">
        <v>163</v>
      </c>
      <c r="N115" s="41" t="e">
        <f t="shared" si="7"/>
        <v>#REF!</v>
      </c>
      <c r="O115" s="41" t="e">
        <f t="shared" si="8"/>
        <v>#REF!</v>
      </c>
      <c r="P115" s="41" t="e">
        <f t="shared" si="10"/>
        <v>#REF!</v>
      </c>
      <c r="Q115" s="41" t="e">
        <f t="shared" si="9"/>
        <v>#REF!</v>
      </c>
      <c r="R115" s="48" t="e">
        <f t="shared" si="11"/>
        <v>#REF!</v>
      </c>
    </row>
    <row r="116" spans="1:18" s="30" customFormat="1" ht="23.1" customHeight="1">
      <c r="A116" s="43">
        <v>86</v>
      </c>
      <c r="B116" s="12" t="s">
        <v>137</v>
      </c>
      <c r="C116" s="1"/>
      <c r="D116" s="46">
        <v>100000</v>
      </c>
      <c r="E116" s="9"/>
      <c r="F116" s="41" t="e">
        <f>#REF!*L116*1490000</f>
        <v>#REF!</v>
      </c>
      <c r="G116" s="41" t="e">
        <f>#REF!*1490000*M116</f>
        <v>#REF!</v>
      </c>
      <c r="H116" s="41" t="e">
        <f>#REF!*1490000*L116</f>
        <v>#REF!</v>
      </c>
      <c r="I116" s="41" t="e">
        <f>#REF!*1490000*M116</f>
        <v>#REF!</v>
      </c>
      <c r="J116" s="41" t="e">
        <f>#REF!*1490000*L116</f>
        <v>#REF!</v>
      </c>
      <c r="K116" s="41" t="e">
        <f>#REF!*1490000*M116</f>
        <v>#REF!</v>
      </c>
      <c r="L116" s="47" t="s">
        <v>162</v>
      </c>
      <c r="M116" s="47" t="s">
        <v>163</v>
      </c>
      <c r="N116" s="41" t="e">
        <f t="shared" si="7"/>
        <v>#REF!</v>
      </c>
      <c r="O116" s="41" t="e">
        <f t="shared" si="8"/>
        <v>#REF!</v>
      </c>
      <c r="P116" s="41" t="e">
        <f t="shared" si="10"/>
        <v>#REF!</v>
      </c>
      <c r="Q116" s="41" t="e">
        <f t="shared" si="9"/>
        <v>#REF!</v>
      </c>
      <c r="R116" s="48" t="e">
        <f t="shared" si="11"/>
        <v>#REF!</v>
      </c>
    </row>
    <row r="117" spans="1:18" s="30" customFormat="1" ht="23.1" customHeight="1">
      <c r="A117" s="43">
        <v>87</v>
      </c>
      <c r="B117" s="12" t="s">
        <v>138</v>
      </c>
      <c r="C117" s="1"/>
      <c r="D117" s="46">
        <v>100000</v>
      </c>
      <c r="E117" s="9"/>
      <c r="F117" s="41" t="e">
        <f>#REF!*L117*1490000</f>
        <v>#REF!</v>
      </c>
      <c r="G117" s="41" t="e">
        <f>#REF!*1490000*M117</f>
        <v>#REF!</v>
      </c>
      <c r="H117" s="41" t="e">
        <f>#REF!*1490000*L117</f>
        <v>#REF!</v>
      </c>
      <c r="I117" s="41" t="e">
        <f>#REF!*1490000*M117</f>
        <v>#REF!</v>
      </c>
      <c r="J117" s="41" t="e">
        <f>#REF!*1490000*L117</f>
        <v>#REF!</v>
      </c>
      <c r="K117" s="41" t="e">
        <f>#REF!*1490000*M117</f>
        <v>#REF!</v>
      </c>
      <c r="L117" s="47" t="s">
        <v>162</v>
      </c>
      <c r="M117" s="47" t="s">
        <v>163</v>
      </c>
      <c r="N117" s="41" t="e">
        <f t="shared" si="7"/>
        <v>#REF!</v>
      </c>
      <c r="O117" s="41" t="e">
        <f t="shared" si="8"/>
        <v>#REF!</v>
      </c>
      <c r="P117" s="41" t="e">
        <f t="shared" si="10"/>
        <v>#REF!</v>
      </c>
      <c r="Q117" s="41" t="e">
        <f t="shared" si="9"/>
        <v>#REF!</v>
      </c>
      <c r="R117" s="48" t="e">
        <f t="shared" si="11"/>
        <v>#REF!</v>
      </c>
    </row>
    <row r="118" spans="1:18" s="30" customFormat="1" ht="23.1" customHeight="1">
      <c r="A118" s="43"/>
      <c r="B118" s="13" t="s">
        <v>139</v>
      </c>
      <c r="C118" s="1"/>
      <c r="D118" s="46"/>
      <c r="E118" s="9"/>
      <c r="F118" s="41" t="e">
        <f>#REF!*L118*1490000</f>
        <v>#REF!</v>
      </c>
      <c r="G118" s="41" t="e">
        <f>#REF!*1490000*M118</f>
        <v>#REF!</v>
      </c>
      <c r="H118" s="41" t="e">
        <f>#REF!*1490000*L118</f>
        <v>#REF!</v>
      </c>
      <c r="I118" s="41" t="e">
        <f>#REF!*1490000*M118</f>
        <v>#REF!</v>
      </c>
      <c r="J118" s="41" t="e">
        <f>#REF!*1490000*L118</f>
        <v>#REF!</v>
      </c>
      <c r="K118" s="41" t="e">
        <f>#REF!*1490000*M118</f>
        <v>#REF!</v>
      </c>
      <c r="L118" s="47" t="s">
        <v>162</v>
      </c>
      <c r="M118" s="47" t="s">
        <v>163</v>
      </c>
      <c r="N118" s="41" t="e">
        <f t="shared" si="7"/>
        <v>#REF!</v>
      </c>
      <c r="O118" s="41" t="e">
        <f t="shared" si="8"/>
        <v>#REF!</v>
      </c>
      <c r="P118" s="41" t="e">
        <f t="shared" si="10"/>
        <v>#REF!</v>
      </c>
      <c r="Q118" s="41" t="e">
        <f t="shared" si="9"/>
        <v>#REF!</v>
      </c>
      <c r="R118" s="48" t="e">
        <f t="shared" si="11"/>
        <v>#REF!</v>
      </c>
    </row>
    <row r="119" spans="1:18" s="30" customFormat="1" ht="23.1" customHeight="1">
      <c r="A119" s="43">
        <v>88</v>
      </c>
      <c r="B119" s="12" t="s">
        <v>140</v>
      </c>
      <c r="C119" s="43" t="s">
        <v>158</v>
      </c>
      <c r="D119" s="46">
        <v>100000</v>
      </c>
      <c r="E119" s="9"/>
      <c r="F119" s="41" t="e">
        <f>#REF!*L119*1490000</f>
        <v>#REF!</v>
      </c>
      <c r="G119" s="41" t="e">
        <f>#REF!*1490000*M119</f>
        <v>#REF!</v>
      </c>
      <c r="H119" s="41" t="e">
        <f>#REF!*1490000*L119</f>
        <v>#REF!</v>
      </c>
      <c r="I119" s="41" t="e">
        <f>#REF!*1490000*M119</f>
        <v>#REF!</v>
      </c>
      <c r="J119" s="41" t="e">
        <f>#REF!*1490000*L119</f>
        <v>#REF!</v>
      </c>
      <c r="K119" s="41" t="e">
        <f>#REF!*1490000*M119</f>
        <v>#REF!</v>
      </c>
      <c r="L119" s="47" t="s">
        <v>162</v>
      </c>
      <c r="M119" s="47" t="s">
        <v>163</v>
      </c>
      <c r="N119" s="41" t="e">
        <f t="shared" si="7"/>
        <v>#REF!</v>
      </c>
      <c r="O119" s="41" t="e">
        <f t="shared" si="8"/>
        <v>#REF!</v>
      </c>
      <c r="P119" s="41" t="e">
        <f t="shared" si="10"/>
        <v>#REF!</v>
      </c>
      <c r="Q119" s="41" t="e">
        <f t="shared" si="9"/>
        <v>#REF!</v>
      </c>
      <c r="R119" s="48" t="e">
        <f t="shared" si="11"/>
        <v>#REF!</v>
      </c>
    </row>
    <row r="120" spans="1:18" s="30" customFormat="1" ht="23.1" customHeight="1">
      <c r="A120" s="43">
        <v>89</v>
      </c>
      <c r="B120" s="12" t="s">
        <v>142</v>
      </c>
      <c r="C120" s="1"/>
      <c r="D120" s="46">
        <v>100000</v>
      </c>
      <c r="E120" s="9"/>
      <c r="F120" s="41" t="e">
        <f>#REF!*L120*1490000</f>
        <v>#REF!</v>
      </c>
      <c r="G120" s="41" t="e">
        <f>#REF!*1490000*M120</f>
        <v>#REF!</v>
      </c>
      <c r="H120" s="41" t="e">
        <f>#REF!*1490000*L120</f>
        <v>#REF!</v>
      </c>
      <c r="I120" s="41" t="e">
        <f>#REF!*1490000*M120</f>
        <v>#REF!</v>
      </c>
      <c r="J120" s="41" t="e">
        <f>#REF!*1490000*L120</f>
        <v>#REF!</v>
      </c>
      <c r="K120" s="41" t="e">
        <f>#REF!*1490000*M120</f>
        <v>#REF!</v>
      </c>
      <c r="L120" s="47" t="s">
        <v>162</v>
      </c>
      <c r="M120" s="47" t="s">
        <v>163</v>
      </c>
      <c r="N120" s="41" t="e">
        <f t="shared" si="7"/>
        <v>#REF!</v>
      </c>
      <c r="O120" s="41" t="e">
        <f t="shared" si="8"/>
        <v>#REF!</v>
      </c>
      <c r="P120" s="41" t="e">
        <f t="shared" si="10"/>
        <v>#REF!</v>
      </c>
      <c r="Q120" s="41" t="e">
        <f t="shared" si="9"/>
        <v>#REF!</v>
      </c>
      <c r="R120" s="48" t="e">
        <f t="shared" si="11"/>
        <v>#REF!</v>
      </c>
    </row>
    <row r="121" spans="1:18" s="79" customFormat="1" ht="23.1" customHeight="1">
      <c r="A121" s="43">
        <v>90</v>
      </c>
      <c r="B121" s="12" t="s">
        <v>143</v>
      </c>
      <c r="C121" s="1"/>
      <c r="D121" s="46">
        <v>100000</v>
      </c>
      <c r="E121" s="9"/>
      <c r="F121" s="41" t="e">
        <f>#REF!*L121*1490000</f>
        <v>#REF!</v>
      </c>
      <c r="G121" s="41" t="e">
        <f>#REF!*1490000*M121</f>
        <v>#REF!</v>
      </c>
      <c r="H121" s="41" t="e">
        <f>#REF!*1490000*L121</f>
        <v>#REF!</v>
      </c>
      <c r="I121" s="41" t="e">
        <f>#REF!*1490000*M121</f>
        <v>#REF!</v>
      </c>
      <c r="J121" s="41" t="e">
        <f>#REF!*1490000*L121</f>
        <v>#REF!</v>
      </c>
      <c r="K121" s="41" t="e">
        <f>#REF!*1490000*M121</f>
        <v>#REF!</v>
      </c>
      <c r="L121" s="47" t="s">
        <v>162</v>
      </c>
      <c r="M121" s="47" t="s">
        <v>163</v>
      </c>
      <c r="N121" s="41" t="e">
        <f t="shared" si="7"/>
        <v>#REF!</v>
      </c>
      <c r="O121" s="41" t="e">
        <f t="shared" si="8"/>
        <v>#REF!</v>
      </c>
      <c r="P121" s="41" t="e">
        <f t="shared" si="10"/>
        <v>#REF!</v>
      </c>
      <c r="Q121" s="41" t="e">
        <f t="shared" si="9"/>
        <v>#REF!</v>
      </c>
      <c r="R121" s="48" t="e">
        <f t="shared" si="11"/>
        <v>#REF!</v>
      </c>
    </row>
    <row r="122" spans="1:18" s="30" customFormat="1" ht="23.1" customHeight="1">
      <c r="A122" s="43"/>
      <c r="B122" s="13" t="s">
        <v>145</v>
      </c>
      <c r="C122" s="1"/>
      <c r="D122" s="46"/>
      <c r="E122" s="9"/>
      <c r="F122" s="41" t="e">
        <f>#REF!*L122*1490000</f>
        <v>#REF!</v>
      </c>
      <c r="G122" s="41" t="e">
        <f>#REF!*1490000*M122</f>
        <v>#REF!</v>
      </c>
      <c r="H122" s="41" t="e">
        <f>#REF!*1490000*L122</f>
        <v>#REF!</v>
      </c>
      <c r="I122" s="41" t="e">
        <f>#REF!*1490000*M122</f>
        <v>#REF!</v>
      </c>
      <c r="J122" s="41" t="e">
        <f>#REF!*1490000*L122</f>
        <v>#REF!</v>
      </c>
      <c r="K122" s="41" t="e">
        <f>#REF!*1490000*M122</f>
        <v>#REF!</v>
      </c>
      <c r="L122" s="47" t="s">
        <v>162</v>
      </c>
      <c r="M122" s="47" t="s">
        <v>163</v>
      </c>
      <c r="N122" s="41" t="e">
        <f t="shared" si="7"/>
        <v>#REF!</v>
      </c>
      <c r="O122" s="41" t="e">
        <f t="shared" si="8"/>
        <v>#REF!</v>
      </c>
      <c r="P122" s="41" t="e">
        <f t="shared" si="10"/>
        <v>#REF!</v>
      </c>
      <c r="Q122" s="41" t="e">
        <f t="shared" si="9"/>
        <v>#REF!</v>
      </c>
      <c r="R122" s="48" t="e">
        <f t="shared" si="11"/>
        <v>#REF!</v>
      </c>
    </row>
    <row r="123" spans="1:18" s="30" customFormat="1" ht="23.1" customHeight="1">
      <c r="A123" s="43">
        <v>91</v>
      </c>
      <c r="B123" s="12" t="s">
        <v>181</v>
      </c>
      <c r="C123" s="1"/>
      <c r="D123" s="46">
        <v>100000</v>
      </c>
      <c r="E123" s="9"/>
      <c r="F123" s="41" t="e">
        <f>#REF!*L123*1490000</f>
        <v>#REF!</v>
      </c>
      <c r="G123" s="41" t="e">
        <f>#REF!*1490000*M123</f>
        <v>#REF!</v>
      </c>
      <c r="H123" s="41" t="e">
        <f>#REF!*1490000*L123</f>
        <v>#REF!</v>
      </c>
      <c r="I123" s="41" t="e">
        <f>#REF!*1490000*M123</f>
        <v>#REF!</v>
      </c>
      <c r="J123" s="41" t="e">
        <f>#REF!*1490000*L123</f>
        <v>#REF!</v>
      </c>
      <c r="K123" s="41" t="e">
        <f>#REF!*1490000*M123</f>
        <v>#REF!</v>
      </c>
      <c r="L123" s="47" t="s">
        <v>162</v>
      </c>
      <c r="M123" s="47" t="s">
        <v>163</v>
      </c>
      <c r="N123" s="41" t="e">
        <f t="shared" si="7"/>
        <v>#REF!</v>
      </c>
      <c r="O123" s="41" t="e">
        <f t="shared" si="8"/>
        <v>#REF!</v>
      </c>
      <c r="P123" s="41" t="e">
        <f t="shared" si="10"/>
        <v>#REF!</v>
      </c>
      <c r="Q123" s="41" t="e">
        <f t="shared" si="9"/>
        <v>#REF!</v>
      </c>
      <c r="R123" s="48" t="e">
        <f t="shared" si="11"/>
        <v>#REF!</v>
      </c>
    </row>
    <row r="124" spans="1:18" s="30" customFormat="1" ht="23.1" customHeight="1">
      <c r="A124" s="43">
        <v>92</v>
      </c>
      <c r="B124" s="12" t="s">
        <v>147</v>
      </c>
      <c r="C124" s="1"/>
      <c r="D124" s="46">
        <v>100000</v>
      </c>
      <c r="E124" s="9"/>
      <c r="F124" s="41" t="e">
        <f>#REF!*L124*1490000</f>
        <v>#REF!</v>
      </c>
      <c r="G124" s="41" t="e">
        <f>#REF!*1490000*M124</f>
        <v>#REF!</v>
      </c>
      <c r="H124" s="41" t="e">
        <f>#REF!*1490000*L124</f>
        <v>#REF!</v>
      </c>
      <c r="I124" s="41" t="e">
        <f>#REF!*1490000*M124</f>
        <v>#REF!</v>
      </c>
      <c r="J124" s="41" t="e">
        <f>#REF!*1490000*L124</f>
        <v>#REF!</v>
      </c>
      <c r="K124" s="41" t="e">
        <f>#REF!*1490000*M124</f>
        <v>#REF!</v>
      </c>
      <c r="L124" s="47" t="s">
        <v>162</v>
      </c>
      <c r="M124" s="47" t="s">
        <v>163</v>
      </c>
      <c r="N124" s="41" t="e">
        <f t="shared" si="7"/>
        <v>#REF!</v>
      </c>
      <c r="O124" s="41" t="e">
        <f t="shared" si="8"/>
        <v>#REF!</v>
      </c>
      <c r="P124" s="41" t="e">
        <f t="shared" si="10"/>
        <v>#REF!</v>
      </c>
      <c r="Q124" s="41" t="e">
        <f t="shared" si="9"/>
        <v>#REF!</v>
      </c>
      <c r="R124" s="48" t="e">
        <f t="shared" si="11"/>
        <v>#REF!</v>
      </c>
    </row>
    <row r="125" spans="1:18" s="30" customFormat="1" ht="23.1" customHeight="1">
      <c r="A125" s="43">
        <v>93</v>
      </c>
      <c r="B125" s="12" t="s">
        <v>148</v>
      </c>
      <c r="C125" s="43" t="s">
        <v>158</v>
      </c>
      <c r="D125" s="46">
        <v>100000</v>
      </c>
      <c r="E125" s="9"/>
      <c r="F125" s="41" t="e">
        <f>#REF!*L125*1490000</f>
        <v>#REF!</v>
      </c>
      <c r="G125" s="41" t="e">
        <f>#REF!*1490000*M125</f>
        <v>#REF!</v>
      </c>
      <c r="H125" s="41" t="e">
        <f>#REF!*1490000*L125</f>
        <v>#REF!</v>
      </c>
      <c r="I125" s="41" t="e">
        <f>#REF!*1490000*M125</f>
        <v>#REF!</v>
      </c>
      <c r="J125" s="41" t="e">
        <f>#REF!*1490000*L125</f>
        <v>#REF!</v>
      </c>
      <c r="K125" s="41" t="e">
        <f>#REF!*1490000*M125</f>
        <v>#REF!</v>
      </c>
      <c r="L125" s="47" t="s">
        <v>162</v>
      </c>
      <c r="M125" s="47" t="s">
        <v>163</v>
      </c>
      <c r="N125" s="41" t="e">
        <f t="shared" si="7"/>
        <v>#REF!</v>
      </c>
      <c r="O125" s="41" t="e">
        <f t="shared" si="8"/>
        <v>#REF!</v>
      </c>
      <c r="P125" s="41" t="e">
        <f t="shared" si="10"/>
        <v>#REF!</v>
      </c>
      <c r="Q125" s="41" t="e">
        <f t="shared" si="9"/>
        <v>#REF!</v>
      </c>
      <c r="R125" s="48" t="e">
        <f t="shared" si="11"/>
        <v>#REF!</v>
      </c>
    </row>
    <row r="126" spans="1:18" s="30" customFormat="1" ht="23.1" customHeight="1">
      <c r="A126" s="43"/>
      <c r="B126" s="13" t="s">
        <v>149</v>
      </c>
      <c r="C126" s="1"/>
      <c r="D126" s="46"/>
      <c r="E126" s="9"/>
      <c r="F126" s="41" t="e">
        <f>#REF!*L126*1490000</f>
        <v>#REF!</v>
      </c>
      <c r="G126" s="41" t="e">
        <f>#REF!*1490000*M126</f>
        <v>#REF!</v>
      </c>
      <c r="H126" s="41" t="e">
        <f>#REF!*1490000*L126</f>
        <v>#REF!</v>
      </c>
      <c r="I126" s="41" t="e">
        <f>#REF!*1490000*M126</f>
        <v>#REF!</v>
      </c>
      <c r="J126" s="41" t="e">
        <f>#REF!*1490000*L126</f>
        <v>#REF!</v>
      </c>
      <c r="K126" s="41" t="e">
        <f>#REF!*1490000*M126</f>
        <v>#REF!</v>
      </c>
      <c r="L126" s="47" t="s">
        <v>162</v>
      </c>
      <c r="M126" s="47" t="s">
        <v>163</v>
      </c>
      <c r="N126" s="41" t="e">
        <f t="shared" si="7"/>
        <v>#REF!</v>
      </c>
      <c r="O126" s="41" t="e">
        <f t="shared" si="8"/>
        <v>#REF!</v>
      </c>
      <c r="P126" s="41" t="e">
        <f t="shared" si="10"/>
        <v>#REF!</v>
      </c>
      <c r="Q126" s="41" t="e">
        <f t="shared" si="9"/>
        <v>#REF!</v>
      </c>
      <c r="R126" s="48" t="e">
        <f t="shared" si="11"/>
        <v>#REF!</v>
      </c>
    </row>
    <row r="127" spans="1:18" s="30" customFormat="1" ht="23.1" customHeight="1">
      <c r="A127" s="43">
        <v>94</v>
      </c>
      <c r="B127" s="12" t="s">
        <v>151</v>
      </c>
      <c r="C127" s="1"/>
      <c r="D127" s="46">
        <v>100000</v>
      </c>
      <c r="E127" s="9"/>
      <c r="F127" s="41" t="e">
        <f>#REF!*L127*1490000</f>
        <v>#REF!</v>
      </c>
      <c r="G127" s="41" t="e">
        <f>#REF!*1490000*M127</f>
        <v>#REF!</v>
      </c>
      <c r="H127" s="41" t="e">
        <f>#REF!*1490000*L127</f>
        <v>#REF!</v>
      </c>
      <c r="I127" s="41" t="e">
        <f>#REF!*1490000*M127</f>
        <v>#REF!</v>
      </c>
      <c r="J127" s="41" t="e">
        <f>#REF!*1490000*L127</f>
        <v>#REF!</v>
      </c>
      <c r="K127" s="41" t="e">
        <f>#REF!*1490000*M127</f>
        <v>#REF!</v>
      </c>
      <c r="L127" s="47" t="s">
        <v>162</v>
      </c>
      <c r="M127" s="47" t="s">
        <v>163</v>
      </c>
      <c r="N127" s="41" t="e">
        <f t="shared" si="7"/>
        <v>#REF!</v>
      </c>
      <c r="O127" s="41" t="e">
        <f t="shared" si="8"/>
        <v>#REF!</v>
      </c>
      <c r="P127" s="41" t="e">
        <f>N127*3%</f>
        <v>#REF!</v>
      </c>
      <c r="Q127" s="41" t="e">
        <f t="shared" si="9"/>
        <v>#REF!</v>
      </c>
      <c r="R127" s="48" t="e">
        <f>N127*1%</f>
        <v>#REF!</v>
      </c>
    </row>
    <row r="128" spans="1:18" s="30" customFormat="1" ht="23.1" customHeight="1">
      <c r="A128" s="43">
        <v>95</v>
      </c>
      <c r="B128" s="12" t="s">
        <v>152</v>
      </c>
      <c r="C128" s="43" t="s">
        <v>158</v>
      </c>
      <c r="D128" s="46">
        <v>100000</v>
      </c>
      <c r="E128" s="9"/>
      <c r="F128" s="41" t="e">
        <f>#REF!*L128*1490000</f>
        <v>#REF!</v>
      </c>
      <c r="G128" s="41" t="e">
        <f>#REF!*1490000*M128</f>
        <v>#REF!</v>
      </c>
      <c r="H128" s="41" t="e">
        <f>#REF!*1490000*L128</f>
        <v>#REF!</v>
      </c>
      <c r="I128" s="41" t="e">
        <f>#REF!*1490000*M128</f>
        <v>#REF!</v>
      </c>
      <c r="J128" s="41" t="e">
        <f>#REF!*1490000*L128</f>
        <v>#REF!</v>
      </c>
      <c r="K128" s="41" t="e">
        <f>#REF!*1490000*M128</f>
        <v>#REF!</v>
      </c>
      <c r="L128" s="47" t="s">
        <v>162</v>
      </c>
      <c r="M128" s="47" t="s">
        <v>163</v>
      </c>
      <c r="N128" s="41" t="e">
        <f t="shared" si="7"/>
        <v>#REF!</v>
      </c>
      <c r="O128" s="41" t="e">
        <f t="shared" si="8"/>
        <v>#REF!</v>
      </c>
      <c r="P128" s="41" t="e">
        <f t="shared" ref="P128:P134" si="12">N128*3%</f>
        <v>#REF!</v>
      </c>
      <c r="Q128" s="41" t="e">
        <f t="shared" si="9"/>
        <v>#REF!</v>
      </c>
      <c r="R128" s="48" t="e">
        <f t="shared" ref="R128:R134" si="13">N128*1%</f>
        <v>#REF!</v>
      </c>
    </row>
    <row r="129" spans="1:18" s="30" customFormat="1" ht="23.1" customHeight="1">
      <c r="A129" s="43">
        <v>96</v>
      </c>
      <c r="B129" s="12" t="s">
        <v>153</v>
      </c>
      <c r="C129" s="1"/>
      <c r="D129" s="46">
        <v>100000</v>
      </c>
      <c r="E129" s="9"/>
      <c r="F129" s="41" t="e">
        <f>#REF!*L129*1490000</f>
        <v>#REF!</v>
      </c>
      <c r="G129" s="41" t="e">
        <f>#REF!*1490000*M129</f>
        <v>#REF!</v>
      </c>
      <c r="H129" s="41" t="e">
        <f>#REF!*1490000*L129</f>
        <v>#REF!</v>
      </c>
      <c r="I129" s="41" t="e">
        <f>#REF!*1490000*M129</f>
        <v>#REF!</v>
      </c>
      <c r="J129" s="41" t="e">
        <f>#REF!*1490000*L129</f>
        <v>#REF!</v>
      </c>
      <c r="K129" s="41" t="e">
        <f>#REF!*1490000*M129</f>
        <v>#REF!</v>
      </c>
      <c r="L129" s="47" t="s">
        <v>162</v>
      </c>
      <c r="M129" s="47" t="s">
        <v>163</v>
      </c>
      <c r="N129" s="41" t="e">
        <f t="shared" si="7"/>
        <v>#REF!</v>
      </c>
      <c r="O129" s="41" t="e">
        <f t="shared" si="8"/>
        <v>#REF!</v>
      </c>
      <c r="P129" s="41" t="e">
        <f t="shared" si="12"/>
        <v>#REF!</v>
      </c>
      <c r="Q129" s="41" t="e">
        <f t="shared" si="9"/>
        <v>#REF!</v>
      </c>
      <c r="R129" s="48" t="e">
        <f t="shared" si="13"/>
        <v>#REF!</v>
      </c>
    </row>
    <row r="130" spans="1:18" s="30" customFormat="1" ht="23.1" customHeight="1">
      <c r="A130" s="43"/>
      <c r="B130" s="13" t="s">
        <v>154</v>
      </c>
      <c r="C130" s="1"/>
      <c r="D130" s="46"/>
      <c r="E130" s="9"/>
      <c r="F130" s="41" t="e">
        <f>#REF!*L130*1490000</f>
        <v>#REF!</v>
      </c>
      <c r="G130" s="41" t="e">
        <f>#REF!*1490000*M130</f>
        <v>#REF!</v>
      </c>
      <c r="H130" s="41" t="e">
        <f>#REF!*1490000*L130</f>
        <v>#REF!</v>
      </c>
      <c r="I130" s="41" t="e">
        <f>#REF!*1490000*M130</f>
        <v>#REF!</v>
      </c>
      <c r="J130" s="41" t="e">
        <f>#REF!*1490000*L130</f>
        <v>#REF!</v>
      </c>
      <c r="K130" s="41" t="e">
        <f>#REF!*1490000*M130</f>
        <v>#REF!</v>
      </c>
      <c r="L130" s="47" t="s">
        <v>162</v>
      </c>
      <c r="M130" s="47" t="s">
        <v>163</v>
      </c>
      <c r="N130" s="41" t="e">
        <f t="shared" si="7"/>
        <v>#REF!</v>
      </c>
      <c r="O130" s="41" t="e">
        <f>N130*17.5%</f>
        <v>#REF!</v>
      </c>
      <c r="P130" s="41" t="e">
        <f t="shared" si="12"/>
        <v>#REF!</v>
      </c>
      <c r="Q130" s="41" t="e">
        <f t="shared" si="9"/>
        <v>#REF!</v>
      </c>
      <c r="R130" s="48" t="e">
        <f t="shared" si="13"/>
        <v>#REF!</v>
      </c>
    </row>
    <row r="131" spans="1:18" s="30" customFormat="1" ht="23.1" customHeight="1">
      <c r="A131" s="43">
        <v>97</v>
      </c>
      <c r="B131" s="12" t="s">
        <v>144</v>
      </c>
      <c r="C131" s="1"/>
      <c r="D131" s="46">
        <v>100000</v>
      </c>
      <c r="E131" s="9"/>
      <c r="F131" s="41" t="e">
        <f>#REF!*L131*1490000</f>
        <v>#REF!</v>
      </c>
      <c r="G131" s="41" t="e">
        <f>#REF!*1490000*M131</f>
        <v>#REF!</v>
      </c>
      <c r="H131" s="41" t="e">
        <f>#REF!*1490000*L131</f>
        <v>#REF!</v>
      </c>
      <c r="I131" s="41" t="e">
        <f>#REF!*1490000*M131</f>
        <v>#REF!</v>
      </c>
      <c r="J131" s="41" t="e">
        <f>#REF!*1490000*L131</f>
        <v>#REF!</v>
      </c>
      <c r="K131" s="41" t="e">
        <f>#REF!*1490000*M131</f>
        <v>#REF!</v>
      </c>
      <c r="L131" s="47" t="s">
        <v>162</v>
      </c>
      <c r="M131" s="47" t="s">
        <v>163</v>
      </c>
      <c r="N131" s="41" t="e">
        <f t="shared" si="7"/>
        <v>#REF!</v>
      </c>
      <c r="O131" s="41" t="e">
        <f>N131*17.5%</f>
        <v>#REF!</v>
      </c>
      <c r="P131" s="41" t="e">
        <f t="shared" si="12"/>
        <v>#REF!</v>
      </c>
      <c r="Q131" s="41" t="e">
        <f t="shared" si="9"/>
        <v>#REF!</v>
      </c>
      <c r="R131" s="48" t="e">
        <f t="shared" si="13"/>
        <v>#REF!</v>
      </c>
    </row>
    <row r="132" spans="1:18" s="30" customFormat="1" ht="23.1" customHeight="1">
      <c r="A132" s="43">
        <v>98</v>
      </c>
      <c r="B132" s="12" t="s">
        <v>155</v>
      </c>
      <c r="C132" s="43" t="s">
        <v>158</v>
      </c>
      <c r="D132" s="46">
        <v>100000</v>
      </c>
      <c r="E132" s="9"/>
      <c r="F132" s="41" t="e">
        <f>#REF!*L132*1490000</f>
        <v>#REF!</v>
      </c>
      <c r="G132" s="41" t="e">
        <f>#REF!*1490000*M132</f>
        <v>#REF!</v>
      </c>
      <c r="H132" s="41" t="e">
        <f>#REF!*1490000*L132</f>
        <v>#REF!</v>
      </c>
      <c r="I132" s="41" t="e">
        <f>#REF!*1490000*M132</f>
        <v>#REF!</v>
      </c>
      <c r="J132" s="41" t="e">
        <f>#REF!*1490000*L132</f>
        <v>#REF!</v>
      </c>
      <c r="K132" s="41" t="e">
        <f>#REF!*1490000*M132</f>
        <v>#REF!</v>
      </c>
      <c r="L132" s="47" t="s">
        <v>162</v>
      </c>
      <c r="M132" s="47" t="s">
        <v>163</v>
      </c>
      <c r="N132" s="41" t="e">
        <f t="shared" si="7"/>
        <v>#REF!</v>
      </c>
      <c r="O132" s="41" t="e">
        <f>N132*17.5%</f>
        <v>#REF!</v>
      </c>
      <c r="P132" s="41" t="e">
        <f t="shared" si="12"/>
        <v>#REF!</v>
      </c>
      <c r="Q132" s="41" t="e">
        <f t="shared" si="9"/>
        <v>#REF!</v>
      </c>
      <c r="R132" s="48" t="e">
        <f t="shared" si="13"/>
        <v>#REF!</v>
      </c>
    </row>
    <row r="133" spans="1:18" s="30" customFormat="1" ht="23.1" customHeight="1">
      <c r="A133" s="43">
        <v>99</v>
      </c>
      <c r="B133" s="12" t="s">
        <v>156</v>
      </c>
      <c r="C133" s="1"/>
      <c r="D133" s="46">
        <v>100000</v>
      </c>
      <c r="E133" s="9"/>
      <c r="F133" s="41" t="e">
        <f>#REF!*L133*1490000</f>
        <v>#REF!</v>
      </c>
      <c r="G133" s="41" t="e">
        <f>#REF!*1490000*M133</f>
        <v>#REF!</v>
      </c>
      <c r="H133" s="41" t="e">
        <f>#REF!*1490000*L133</f>
        <v>#REF!</v>
      </c>
      <c r="I133" s="41" t="e">
        <f>#REF!*1490000*M133</f>
        <v>#REF!</v>
      </c>
      <c r="J133" s="41" t="e">
        <f>#REF!*1490000*L133</f>
        <v>#REF!</v>
      </c>
      <c r="K133" s="41" t="e">
        <f>#REF!*1490000*M133</f>
        <v>#REF!</v>
      </c>
      <c r="L133" s="47" t="s">
        <v>162</v>
      </c>
      <c r="M133" s="47" t="s">
        <v>163</v>
      </c>
      <c r="N133" s="41" t="e">
        <f t="shared" si="7"/>
        <v>#REF!</v>
      </c>
      <c r="O133" s="41" t="e">
        <f>N133*17.5%</f>
        <v>#REF!</v>
      </c>
      <c r="P133" s="41" t="e">
        <f t="shared" si="12"/>
        <v>#REF!</v>
      </c>
      <c r="Q133" s="41" t="e">
        <f t="shared" si="9"/>
        <v>#REF!</v>
      </c>
      <c r="R133" s="48" t="e">
        <f t="shared" si="13"/>
        <v>#REF!</v>
      </c>
    </row>
    <row r="134" spans="1:18" s="30" customFormat="1" ht="23.1" customHeight="1">
      <c r="A134" s="50">
        <v>100</v>
      </c>
      <c r="B134" s="16" t="s">
        <v>157</v>
      </c>
      <c r="C134" s="7"/>
      <c r="D134" s="46">
        <v>100000</v>
      </c>
      <c r="E134" s="10"/>
      <c r="F134" s="41" t="e">
        <f>#REF!*L134*1490000</f>
        <v>#REF!</v>
      </c>
      <c r="G134" s="41" t="e">
        <f>#REF!*1490000*M134</f>
        <v>#REF!</v>
      </c>
      <c r="H134" s="41" t="e">
        <f>#REF!*1490000*L134</f>
        <v>#REF!</v>
      </c>
      <c r="I134" s="41" t="e">
        <f>#REF!*1490000*M134</f>
        <v>#REF!</v>
      </c>
      <c r="J134" s="41" t="e">
        <f>#REF!*1490000*L134</f>
        <v>#REF!</v>
      </c>
      <c r="K134" s="41" t="e">
        <f>#REF!*1490000*M134</f>
        <v>#REF!</v>
      </c>
      <c r="L134" s="47" t="s">
        <v>162</v>
      </c>
      <c r="M134" s="47" t="s">
        <v>163</v>
      </c>
      <c r="N134" s="41" t="e">
        <f t="shared" si="7"/>
        <v>#REF!</v>
      </c>
      <c r="O134" s="41" t="e">
        <f>N134*17.5%</f>
        <v>#REF!</v>
      </c>
      <c r="P134" s="52" t="e">
        <f t="shared" si="12"/>
        <v>#REF!</v>
      </c>
      <c r="Q134" s="41" t="e">
        <f t="shared" si="9"/>
        <v>#REF!</v>
      </c>
      <c r="R134" s="54" t="e">
        <f t="shared" si="13"/>
        <v>#REF!</v>
      </c>
    </row>
    <row r="135" spans="1:18" s="30" customFormat="1" ht="23.1" customHeight="1">
      <c r="A135" s="55"/>
      <c r="B135" s="55" t="s">
        <v>12</v>
      </c>
      <c r="C135" s="55"/>
      <c r="D135" s="55">
        <f>SUM(D11:D134)</f>
        <v>10000000</v>
      </c>
      <c r="E135" s="55"/>
      <c r="F135" s="55" t="e">
        <f t="shared" ref="F135:K135" si="14">SUM(F11:F134)</f>
        <v>#REF!</v>
      </c>
      <c r="G135" s="55" t="e">
        <f t="shared" si="14"/>
        <v>#REF!</v>
      </c>
      <c r="H135" s="55" t="e">
        <f t="shared" si="14"/>
        <v>#REF!</v>
      </c>
      <c r="I135" s="55" t="e">
        <f t="shared" si="14"/>
        <v>#REF!</v>
      </c>
      <c r="J135" s="55" t="e">
        <f t="shared" si="14"/>
        <v>#REF!</v>
      </c>
      <c r="K135" s="59" t="e">
        <f t="shared" si="14"/>
        <v>#REF!</v>
      </c>
      <c r="L135" s="60"/>
      <c r="M135" s="60"/>
      <c r="N135" s="61" t="e">
        <f>SUM(N11:N134)</f>
        <v>#REF!</v>
      </c>
      <c r="O135" s="61" t="e">
        <f>SUM(O11:O134)</f>
        <v>#REF!</v>
      </c>
      <c r="P135" s="61" t="e">
        <f>SUM(P11:P134)</f>
        <v>#REF!</v>
      </c>
      <c r="Q135" s="61" t="e">
        <f>SUM(Q11:Q134)</f>
        <v>#REF!</v>
      </c>
      <c r="R135" s="61" t="e">
        <f>SUM(R11:R134)</f>
        <v>#REF!</v>
      </c>
    </row>
    <row r="136" spans="1:18" s="30" customFormat="1" ht="23.1" customHeight="1">
      <c r="A136" s="102"/>
      <c r="B136" s="208" t="s">
        <v>191</v>
      </c>
      <c r="C136" s="208"/>
      <c r="D136" s="208"/>
      <c r="E136" s="102"/>
      <c r="F136" s="102"/>
      <c r="G136" s="102"/>
      <c r="H136" s="102"/>
      <c r="I136" s="102"/>
      <c r="J136" s="102"/>
      <c r="K136" s="103"/>
      <c r="L136" s="104"/>
      <c r="M136" s="104"/>
      <c r="N136" s="105"/>
      <c r="O136" s="105"/>
      <c r="P136" s="105"/>
      <c r="Q136" s="105"/>
      <c r="R136" s="105"/>
    </row>
    <row r="137" spans="1:18" s="30" customFormat="1" ht="23.1" customHeight="1">
      <c r="A137" s="62"/>
      <c r="B137" s="64"/>
      <c r="C137" s="62"/>
      <c r="D137" s="209" t="s">
        <v>184</v>
      </c>
      <c r="E137" s="209"/>
      <c r="F137" s="63"/>
      <c r="G137" s="65"/>
      <c r="H137" s="63"/>
      <c r="I137" s="63"/>
      <c r="J137" s="63"/>
      <c r="K137" s="63"/>
      <c r="L137" s="63"/>
      <c r="M137" s="63"/>
      <c r="N137" s="63"/>
      <c r="O137" s="63"/>
      <c r="P137" s="63"/>
      <c r="Q137" s="63"/>
    </row>
    <row r="138" spans="1:18" s="30" customFormat="1" ht="23.1" customHeight="1">
      <c r="A138" s="62"/>
      <c r="B138" s="210" t="s">
        <v>16</v>
      </c>
      <c r="C138" s="210"/>
      <c r="D138" s="189" t="s">
        <v>182</v>
      </c>
      <c r="E138" s="189"/>
      <c r="F138" s="63"/>
      <c r="G138" s="65"/>
      <c r="H138" s="63"/>
      <c r="I138" s="63"/>
      <c r="J138" s="63"/>
      <c r="K138" s="63"/>
      <c r="L138" s="63"/>
      <c r="M138" s="63"/>
      <c r="N138" s="63"/>
      <c r="O138" s="63"/>
      <c r="P138" s="63"/>
      <c r="Q138" s="63"/>
    </row>
    <row r="139" spans="1:18" s="30" customFormat="1" ht="23.1" customHeight="1">
      <c r="A139" s="62"/>
      <c r="B139" s="189"/>
      <c r="C139" s="189"/>
      <c r="D139" s="101"/>
      <c r="E139" s="66"/>
      <c r="G139" s="67"/>
      <c r="J139" s="68"/>
      <c r="P139" s="68"/>
    </row>
    <row r="140" spans="1:18" ht="23.1" customHeight="1">
      <c r="A140" s="69"/>
      <c r="B140" s="70"/>
      <c r="C140" s="70"/>
      <c r="D140" s="69"/>
      <c r="E140" s="69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</row>
    <row r="141" spans="1:18" ht="23.1" customHeight="1">
      <c r="A141" s="69"/>
      <c r="B141" s="70"/>
      <c r="C141" s="70"/>
      <c r="D141" s="69"/>
      <c r="E141" s="69"/>
      <c r="F141" s="63"/>
      <c r="G141" s="72"/>
      <c r="H141" s="63"/>
      <c r="I141" s="63"/>
      <c r="J141" s="63"/>
      <c r="K141" s="63"/>
      <c r="L141" s="63"/>
      <c r="M141" s="63"/>
      <c r="N141" s="63"/>
      <c r="O141" s="63"/>
      <c r="P141" s="63"/>
    </row>
    <row r="142" spans="1:18" ht="23.1" customHeight="1">
      <c r="A142" s="69"/>
      <c r="B142" s="70"/>
      <c r="C142" s="70"/>
      <c r="D142" s="69"/>
      <c r="E142" s="69"/>
      <c r="F142" s="63"/>
      <c r="G142" s="72">
        <f>G141-G137</f>
        <v>0</v>
      </c>
      <c r="H142" s="63"/>
      <c r="I142" s="63"/>
      <c r="J142" s="63"/>
      <c r="K142" s="63"/>
      <c r="L142" s="63"/>
      <c r="M142" s="63"/>
      <c r="N142" s="63"/>
      <c r="O142" s="63"/>
      <c r="P142" s="63"/>
    </row>
    <row r="143" spans="1:18" ht="23.1" customHeight="1">
      <c r="A143" s="73"/>
      <c r="B143" s="186"/>
      <c r="C143" s="186"/>
      <c r="D143" s="100"/>
      <c r="E143" s="100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</row>
    <row r="144" spans="1:18" ht="23.1" customHeight="1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</row>
    <row r="145" spans="1:16" ht="23.1" customHeight="1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</row>
    <row r="146" spans="1:16" ht="23.1" customHeight="1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</row>
    <row r="147" spans="1:16" ht="23.1" customHeight="1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</row>
    <row r="148" spans="1:16" ht="23.1" customHeight="1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</row>
    <row r="149" spans="1:16" ht="23.1" customHeight="1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</row>
    <row r="150" spans="1:16" ht="23.1" customHeight="1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</row>
  </sheetData>
  <mergeCells count="27">
    <mergeCell ref="B143:C143"/>
    <mergeCell ref="D138:E138"/>
    <mergeCell ref="D137:E137"/>
    <mergeCell ref="B17:C17"/>
    <mergeCell ref="B138:C138"/>
    <mergeCell ref="B139:C139"/>
    <mergeCell ref="B136:D136"/>
    <mergeCell ref="R6:R7"/>
    <mergeCell ref="I6:I7"/>
    <mergeCell ref="J6:J7"/>
    <mergeCell ref="K6:K7"/>
    <mergeCell ref="N6:N8"/>
    <mergeCell ref="O6:O7"/>
    <mergeCell ref="P6:P7"/>
    <mergeCell ref="E6:E8"/>
    <mergeCell ref="F6:F7"/>
    <mergeCell ref="G6:G7"/>
    <mergeCell ref="H6:H7"/>
    <mergeCell ref="Q6:Q7"/>
    <mergeCell ref="A1:C1"/>
    <mergeCell ref="A2:C2"/>
    <mergeCell ref="A3:D3"/>
    <mergeCell ref="A4:D4"/>
    <mergeCell ref="A6:A8"/>
    <mergeCell ref="B6:B8"/>
    <mergeCell ref="C6:C8"/>
    <mergeCell ref="D6:D8"/>
  </mergeCells>
  <pageMargins left="0.24" right="0.17" top="0.34" bottom="0.32" header="0.83" footer="0.34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AA150"/>
  <sheetViews>
    <sheetView zoomScale="130" zoomScaleNormal="130" workbookViewId="0">
      <selection activeCell="L10" sqref="L10"/>
    </sheetView>
  </sheetViews>
  <sheetFormatPr defaultRowHeight="23.1" customHeight="1"/>
  <cols>
    <col min="1" max="1" width="3.7109375" style="26" customWidth="1"/>
    <col min="2" max="2" width="25.7109375" style="26" customWidth="1"/>
    <col min="3" max="3" width="8.7109375" style="26" customWidth="1"/>
    <col min="4" max="4" width="6.42578125" style="26" customWidth="1"/>
    <col min="5" max="5" width="5.85546875" style="26" customWidth="1"/>
    <col min="6" max="6" width="0.42578125" style="26" hidden="1" customWidth="1"/>
    <col min="7" max="7" width="3.7109375" style="26" customWidth="1"/>
    <col min="8" max="8" width="5.140625" style="26" customWidth="1"/>
    <col min="9" max="9" width="8.7109375" style="26" customWidth="1"/>
    <col min="10" max="10" width="10.5703125" style="26" customWidth="1"/>
    <col min="11" max="11" width="1.28515625" style="75" hidden="1" customWidth="1"/>
    <col min="12" max="12" width="12" style="26" customWidth="1"/>
    <col min="13" max="13" width="11.28515625" style="26" customWidth="1"/>
    <col min="14" max="14" width="13.140625" style="26" customWidth="1"/>
    <col min="15" max="15" width="11" style="26" customWidth="1"/>
    <col min="16" max="16" width="10.85546875" style="26" customWidth="1"/>
    <col min="17" max="17" width="9.7109375" style="26" customWidth="1"/>
    <col min="18" max="18" width="9.42578125" style="26" customWidth="1"/>
    <col min="19" max="19" width="9.5703125" style="26" customWidth="1"/>
    <col min="20" max="20" width="7" style="26" customWidth="1"/>
    <col min="21" max="21" width="7.42578125" style="26" customWidth="1"/>
    <col min="22" max="22" width="10.7109375" style="26" customWidth="1"/>
    <col min="23" max="23" width="11.140625" style="26" bestFit="1" customWidth="1"/>
    <col min="24" max="24" width="11.85546875" style="26" customWidth="1"/>
    <col min="25" max="25" width="12" style="26" customWidth="1"/>
    <col min="26" max="16384" width="9.140625" style="26"/>
  </cols>
  <sheetData>
    <row r="1" spans="1:27" ht="23.1" customHeight="1">
      <c r="A1" s="202" t="s">
        <v>28</v>
      </c>
      <c r="B1" s="202"/>
      <c r="C1" s="202"/>
      <c r="D1" s="202"/>
      <c r="E1" s="202"/>
      <c r="F1" s="202"/>
      <c r="G1" s="24"/>
      <c r="H1" s="24"/>
      <c r="I1" s="24"/>
      <c r="J1" s="24"/>
      <c r="K1" s="25"/>
      <c r="L1" s="24"/>
      <c r="M1" s="24"/>
    </row>
    <row r="2" spans="1:27" ht="23.1" customHeight="1">
      <c r="A2" s="202" t="s">
        <v>26</v>
      </c>
      <c r="B2" s="202"/>
      <c r="C2" s="202"/>
      <c r="D2" s="202"/>
      <c r="E2" s="202"/>
      <c r="F2" s="202"/>
      <c r="G2" s="24"/>
      <c r="H2" s="24"/>
      <c r="I2" s="24"/>
      <c r="J2" s="24"/>
      <c r="K2" s="25"/>
      <c r="L2" s="24"/>
      <c r="M2" s="24"/>
    </row>
    <row r="3" spans="1:27" ht="23.1" customHeight="1">
      <c r="A3" s="211" t="s">
        <v>185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7"/>
    </row>
    <row r="4" spans="1:27" ht="23.1" customHeight="1">
      <c r="A4" s="24"/>
      <c r="B4" s="24"/>
      <c r="C4" s="24"/>
      <c r="D4" s="24"/>
      <c r="E4" s="24"/>
      <c r="F4" s="24"/>
      <c r="G4" s="24"/>
      <c r="H4" s="24"/>
      <c r="I4" s="24"/>
      <c r="J4" s="24"/>
      <c r="K4" s="25"/>
      <c r="L4" s="24"/>
      <c r="M4" s="24"/>
    </row>
    <row r="5" spans="1:27" s="30" customFormat="1" ht="23.1" customHeight="1">
      <c r="A5" s="213" t="s">
        <v>0</v>
      </c>
      <c r="B5" s="213" t="s">
        <v>1</v>
      </c>
      <c r="C5" s="213" t="s">
        <v>2</v>
      </c>
      <c r="D5" s="216" t="s">
        <v>3</v>
      </c>
      <c r="E5" s="217"/>
      <c r="F5" s="217"/>
      <c r="G5" s="217"/>
      <c r="H5" s="217"/>
      <c r="I5" s="217"/>
      <c r="J5" s="218"/>
      <c r="K5" s="219" t="s">
        <v>24</v>
      </c>
      <c r="L5" s="213" t="s">
        <v>186</v>
      </c>
      <c r="M5" s="213" t="s">
        <v>168</v>
      </c>
      <c r="N5" s="212">
        <v>6001</v>
      </c>
      <c r="O5" s="212">
        <v>6001</v>
      </c>
      <c r="P5" s="212">
        <v>6101</v>
      </c>
      <c r="Q5" s="212">
        <v>6101</v>
      </c>
      <c r="R5" s="212">
        <v>6115</v>
      </c>
      <c r="S5" s="212">
        <v>6115</v>
      </c>
      <c r="T5" s="106"/>
      <c r="U5" s="106"/>
      <c r="V5" s="226" t="s">
        <v>23</v>
      </c>
      <c r="W5" s="212">
        <v>6301</v>
      </c>
      <c r="X5" s="212">
        <v>6302</v>
      </c>
      <c r="Y5" s="212">
        <v>6303</v>
      </c>
      <c r="Z5" s="222">
        <v>6304</v>
      </c>
      <c r="AA5" s="107"/>
    </row>
    <row r="6" spans="1:27" s="30" customFormat="1" ht="23.1" customHeight="1">
      <c r="A6" s="214"/>
      <c r="B6" s="214"/>
      <c r="C6" s="214"/>
      <c r="D6" s="213" t="s">
        <v>6</v>
      </c>
      <c r="E6" s="224" t="s">
        <v>7</v>
      </c>
      <c r="F6" s="108"/>
      <c r="G6" s="217"/>
      <c r="H6" s="218"/>
      <c r="I6" s="213" t="s">
        <v>8</v>
      </c>
      <c r="J6" s="213" t="s">
        <v>9</v>
      </c>
      <c r="K6" s="220"/>
      <c r="L6" s="214"/>
      <c r="M6" s="214"/>
      <c r="N6" s="212"/>
      <c r="O6" s="212"/>
      <c r="P6" s="212"/>
      <c r="Q6" s="212"/>
      <c r="R6" s="212"/>
      <c r="S6" s="212"/>
      <c r="T6" s="106"/>
      <c r="U6" s="106"/>
      <c r="V6" s="227"/>
      <c r="W6" s="212"/>
      <c r="X6" s="212"/>
      <c r="Y6" s="212"/>
      <c r="Z6" s="223"/>
      <c r="AA6" s="107"/>
    </row>
    <row r="7" spans="1:27" s="30" customFormat="1" ht="23.1" customHeight="1">
      <c r="A7" s="215"/>
      <c r="B7" s="215"/>
      <c r="C7" s="215"/>
      <c r="D7" s="215"/>
      <c r="E7" s="225"/>
      <c r="F7" s="108" t="s">
        <v>25</v>
      </c>
      <c r="G7" s="109" t="s">
        <v>30</v>
      </c>
      <c r="H7" s="109" t="s">
        <v>19</v>
      </c>
      <c r="I7" s="215"/>
      <c r="J7" s="215"/>
      <c r="K7" s="221"/>
      <c r="L7" s="215"/>
      <c r="M7" s="215"/>
      <c r="N7" s="110">
        <v>0.89500000000000002</v>
      </c>
      <c r="O7" s="110">
        <v>0.105</v>
      </c>
      <c r="P7" s="110">
        <v>0.89500000000000002</v>
      </c>
      <c r="Q7" s="110">
        <v>0.105</v>
      </c>
      <c r="R7" s="110">
        <v>0.89500000000000002</v>
      </c>
      <c r="S7" s="110">
        <v>0.105</v>
      </c>
      <c r="T7" s="106"/>
      <c r="U7" s="106"/>
      <c r="V7" s="228"/>
      <c r="W7" s="110">
        <v>0.17499999999999999</v>
      </c>
      <c r="X7" s="111">
        <v>0.03</v>
      </c>
      <c r="Y7" s="111">
        <v>0.02</v>
      </c>
      <c r="Z7" s="112">
        <v>0.01</v>
      </c>
      <c r="AA7" s="107"/>
    </row>
    <row r="8" spans="1:27" s="30" customFormat="1" ht="23.1" customHeight="1">
      <c r="A8" s="113" t="s">
        <v>13</v>
      </c>
      <c r="B8" s="113" t="s">
        <v>14</v>
      </c>
      <c r="C8" s="113" t="s">
        <v>15</v>
      </c>
      <c r="D8" s="113">
        <v>1</v>
      </c>
      <c r="E8" s="113">
        <v>2</v>
      </c>
      <c r="F8" s="113">
        <v>3</v>
      </c>
      <c r="G8" s="113">
        <v>5</v>
      </c>
      <c r="H8" s="113" t="s">
        <v>20</v>
      </c>
      <c r="I8" s="113" t="s">
        <v>21</v>
      </c>
      <c r="J8" s="114" t="s">
        <v>170</v>
      </c>
      <c r="K8" s="113" t="s">
        <v>22</v>
      </c>
      <c r="L8" s="113">
        <v>14</v>
      </c>
      <c r="M8" s="113">
        <v>15</v>
      </c>
      <c r="N8" s="115"/>
      <c r="O8" s="116"/>
      <c r="P8" s="116"/>
      <c r="Q8" s="116"/>
      <c r="R8" s="116"/>
      <c r="S8" s="116"/>
      <c r="T8" s="117"/>
      <c r="U8" s="117"/>
      <c r="V8" s="118"/>
      <c r="W8" s="118"/>
      <c r="X8" s="118"/>
      <c r="Y8" s="118"/>
      <c r="Z8" s="119"/>
      <c r="AA8" s="107"/>
    </row>
    <row r="9" spans="1:27" s="30" customFormat="1" ht="23.1" customHeight="1">
      <c r="A9" s="120"/>
      <c r="B9" s="121" t="s">
        <v>31</v>
      </c>
      <c r="C9" s="120"/>
      <c r="D9" s="122"/>
      <c r="E9" s="120"/>
      <c r="F9" s="120"/>
      <c r="G9" s="120"/>
      <c r="H9" s="120"/>
      <c r="I9" s="120"/>
      <c r="J9" s="120"/>
      <c r="K9" s="120"/>
      <c r="L9" s="161">
        <f>L10+L11</f>
        <v>353577</v>
      </c>
      <c r="M9" s="120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4"/>
      <c r="AA9" s="107"/>
    </row>
    <row r="10" spans="1:27" s="79" customFormat="1" ht="23.1" customHeight="1">
      <c r="A10" s="125">
        <v>1</v>
      </c>
      <c r="B10" s="12" t="s">
        <v>32</v>
      </c>
      <c r="C10" s="43"/>
      <c r="D10" s="12">
        <v>4.0599999999999996</v>
      </c>
      <c r="E10" s="43"/>
      <c r="F10" s="43"/>
      <c r="G10" s="152">
        <v>0.08</v>
      </c>
      <c r="H10" s="91">
        <v>0.32</v>
      </c>
      <c r="I10" s="45">
        <f>H10+E10+D10</f>
        <v>4.38</v>
      </c>
      <c r="J10" s="46">
        <f>I10*1490000</f>
        <v>6526200</v>
      </c>
      <c r="K10" s="43"/>
      <c r="L10" s="46">
        <f>J10*1%*3</f>
        <v>195786</v>
      </c>
      <c r="M10" s="125"/>
      <c r="N10" s="123">
        <f t="shared" ref="N10:N22" si="0">D10*T10*1490000</f>
        <v>5414213</v>
      </c>
      <c r="O10" s="123">
        <f t="shared" ref="O10:O22" si="1">D10*1490000*U10</f>
        <v>635186.99999999988</v>
      </c>
      <c r="P10" s="123">
        <f>E10*1390000*T10</f>
        <v>0</v>
      </c>
      <c r="Q10" s="123">
        <f>E10*1390000*U10</f>
        <v>0</v>
      </c>
      <c r="R10" s="123">
        <f t="shared" ref="R10:R22" si="2">H10*1490000*T10</f>
        <v>426736</v>
      </c>
      <c r="S10" s="123">
        <f t="shared" ref="S10:S22" si="3">H10*1490000*U10</f>
        <v>50064</v>
      </c>
      <c r="T10" s="126" t="s">
        <v>162</v>
      </c>
      <c r="U10" s="126" t="s">
        <v>163</v>
      </c>
      <c r="V10" s="123">
        <f t="shared" ref="V10:V73" si="4">N10+O10+P10+Q10+R10+S10</f>
        <v>6526200</v>
      </c>
      <c r="W10" s="123">
        <f t="shared" ref="W10:W73" si="5">V10*17.5%</f>
        <v>1142085</v>
      </c>
      <c r="X10" s="123">
        <f t="shared" ref="X10:X50" si="6">V10*3%</f>
        <v>195786</v>
      </c>
      <c r="Y10" s="123">
        <f t="shared" ref="Y10:Y73" si="7">V10*2%</f>
        <v>130524</v>
      </c>
      <c r="Z10" s="127">
        <f t="shared" ref="Z10:Z50" si="8">V10*1%</f>
        <v>65262</v>
      </c>
      <c r="AA10" s="107">
        <f t="shared" ref="AA10:AA41" si="9">SUM(D10:M10)</f>
        <v>6721994.8399999999</v>
      </c>
    </row>
    <row r="11" spans="1:27" s="30" customFormat="1" ht="23.1" customHeight="1">
      <c r="A11" s="125">
        <v>2</v>
      </c>
      <c r="B11" s="12" t="s">
        <v>64</v>
      </c>
      <c r="C11" s="43"/>
      <c r="D11" s="12">
        <v>3.33</v>
      </c>
      <c r="E11" s="43">
        <v>0.2</v>
      </c>
      <c r="F11" s="43"/>
      <c r="G11" s="43"/>
      <c r="H11" s="44"/>
      <c r="I11" s="45">
        <f>H11+E11+D11</f>
        <v>3.5300000000000002</v>
      </c>
      <c r="J11" s="46">
        <f t="shared" ref="J11:J73" si="10">I11*1490000</f>
        <v>5259700</v>
      </c>
      <c r="K11" s="43"/>
      <c r="L11" s="46">
        <f t="shared" ref="L11:L73" si="11">J11*1%*3</f>
        <v>157791</v>
      </c>
      <c r="M11" s="125"/>
      <c r="N11" s="123">
        <f t="shared" si="0"/>
        <v>4440721.5</v>
      </c>
      <c r="O11" s="123">
        <f t="shared" si="1"/>
        <v>520978.5</v>
      </c>
      <c r="P11" s="123">
        <f>E11*1490000*T11</f>
        <v>266710</v>
      </c>
      <c r="Q11" s="123">
        <f>E11*1490000*U11</f>
        <v>31290</v>
      </c>
      <c r="R11" s="123">
        <f t="shared" si="2"/>
        <v>0</v>
      </c>
      <c r="S11" s="123">
        <f t="shared" si="3"/>
        <v>0</v>
      </c>
      <c r="T11" s="126" t="s">
        <v>162</v>
      </c>
      <c r="U11" s="126" t="s">
        <v>163</v>
      </c>
      <c r="V11" s="123">
        <f t="shared" si="4"/>
        <v>5259700</v>
      </c>
      <c r="W11" s="123">
        <f t="shared" si="5"/>
        <v>920447.49999999988</v>
      </c>
      <c r="X11" s="123">
        <f t="shared" si="6"/>
        <v>157791</v>
      </c>
      <c r="Y11" s="123">
        <f t="shared" si="7"/>
        <v>105194</v>
      </c>
      <c r="Z11" s="127">
        <f t="shared" si="8"/>
        <v>52597</v>
      </c>
      <c r="AA11" s="107">
        <f t="shared" si="9"/>
        <v>5417498.0599999996</v>
      </c>
    </row>
    <row r="12" spans="1:27" s="30" customFormat="1" ht="23.1" customHeight="1">
      <c r="A12" s="125"/>
      <c r="B12" s="13" t="s">
        <v>33</v>
      </c>
      <c r="C12" s="43"/>
      <c r="D12" s="12"/>
      <c r="E12" s="43"/>
      <c r="F12" s="43"/>
      <c r="G12" s="43"/>
      <c r="H12" s="44"/>
      <c r="I12" s="45"/>
      <c r="J12" s="46"/>
      <c r="K12" s="43"/>
      <c r="L12" s="162">
        <f>L13+L14+L15</f>
        <v>404535</v>
      </c>
      <c r="M12" s="125"/>
      <c r="N12" s="123">
        <f t="shared" si="0"/>
        <v>0</v>
      </c>
      <c r="O12" s="123">
        <f t="shared" si="1"/>
        <v>0</v>
      </c>
      <c r="P12" s="123">
        <f>E12*1390000*T12</f>
        <v>0</v>
      </c>
      <c r="Q12" s="123">
        <f>E12*1390000*U12</f>
        <v>0</v>
      </c>
      <c r="R12" s="123">
        <f t="shared" si="2"/>
        <v>0</v>
      </c>
      <c r="S12" s="123">
        <f t="shared" si="3"/>
        <v>0</v>
      </c>
      <c r="T12" s="126" t="s">
        <v>162</v>
      </c>
      <c r="U12" s="126" t="s">
        <v>163</v>
      </c>
      <c r="V12" s="123">
        <f t="shared" si="4"/>
        <v>0</v>
      </c>
      <c r="W12" s="123">
        <f t="shared" si="5"/>
        <v>0</v>
      </c>
      <c r="X12" s="123">
        <f t="shared" si="6"/>
        <v>0</v>
      </c>
      <c r="Y12" s="123">
        <f t="shared" si="7"/>
        <v>0</v>
      </c>
      <c r="Z12" s="127">
        <f t="shared" si="8"/>
        <v>0</v>
      </c>
      <c r="AA12" s="107">
        <f t="shared" si="9"/>
        <v>404535</v>
      </c>
    </row>
    <row r="13" spans="1:27" s="30" customFormat="1" ht="23.1" customHeight="1">
      <c r="A13" s="125">
        <v>3</v>
      </c>
      <c r="B13" s="12" t="s">
        <v>34</v>
      </c>
      <c r="C13" s="43"/>
      <c r="D13" s="12">
        <v>3.06</v>
      </c>
      <c r="E13" s="43"/>
      <c r="F13" s="43"/>
      <c r="G13" s="43"/>
      <c r="H13" s="44"/>
      <c r="I13" s="45">
        <f>H13+E13+D13</f>
        <v>3.06</v>
      </c>
      <c r="J13" s="46">
        <f t="shared" si="10"/>
        <v>4559400</v>
      </c>
      <c r="K13" s="43"/>
      <c r="L13" s="46">
        <f t="shared" si="11"/>
        <v>136782</v>
      </c>
      <c r="M13" s="125"/>
      <c r="N13" s="123">
        <f t="shared" si="0"/>
        <v>4080663</v>
      </c>
      <c r="O13" s="123">
        <f t="shared" si="1"/>
        <v>478737</v>
      </c>
      <c r="P13" s="123">
        <f>E13*1390000*T13</f>
        <v>0</v>
      </c>
      <c r="Q13" s="123">
        <f>E13*1390000*U13</f>
        <v>0</v>
      </c>
      <c r="R13" s="123">
        <f t="shared" si="2"/>
        <v>0</v>
      </c>
      <c r="S13" s="123">
        <f t="shared" si="3"/>
        <v>0</v>
      </c>
      <c r="T13" s="126" t="s">
        <v>162</v>
      </c>
      <c r="U13" s="126" t="s">
        <v>163</v>
      </c>
      <c r="V13" s="123">
        <f t="shared" si="4"/>
        <v>4559400</v>
      </c>
      <c r="W13" s="123">
        <f t="shared" si="5"/>
        <v>797895</v>
      </c>
      <c r="X13" s="123">
        <f t="shared" si="6"/>
        <v>136782</v>
      </c>
      <c r="Y13" s="123">
        <f t="shared" si="7"/>
        <v>91188</v>
      </c>
      <c r="Z13" s="127">
        <f t="shared" si="8"/>
        <v>45594</v>
      </c>
      <c r="AA13" s="107">
        <f t="shared" si="9"/>
        <v>4696188.12</v>
      </c>
    </row>
    <row r="14" spans="1:27" s="30" customFormat="1" ht="23.1" customHeight="1">
      <c r="A14" s="125">
        <v>4</v>
      </c>
      <c r="B14" s="12" t="s">
        <v>35</v>
      </c>
      <c r="C14" s="43" t="s">
        <v>158</v>
      </c>
      <c r="D14" s="12">
        <v>3.33</v>
      </c>
      <c r="E14" s="43">
        <v>0.2</v>
      </c>
      <c r="F14" s="43"/>
      <c r="G14" s="43"/>
      <c r="H14" s="44"/>
      <c r="I14" s="45">
        <f>H14+E14+D14</f>
        <v>3.5300000000000002</v>
      </c>
      <c r="J14" s="46">
        <f t="shared" si="10"/>
        <v>5259700</v>
      </c>
      <c r="K14" s="43"/>
      <c r="L14" s="46">
        <f t="shared" si="11"/>
        <v>157791</v>
      </c>
      <c r="M14" s="125"/>
      <c r="N14" s="123">
        <f t="shared" si="0"/>
        <v>4440721.5</v>
      </c>
      <c r="O14" s="123">
        <f t="shared" si="1"/>
        <v>520978.5</v>
      </c>
      <c r="P14" s="123">
        <f t="shared" ref="P14:P45" si="12">E14*1490000*T14</f>
        <v>266710</v>
      </c>
      <c r="Q14" s="123">
        <f t="shared" ref="Q14:Q45" si="13">E14*1490000*U14</f>
        <v>31290</v>
      </c>
      <c r="R14" s="123">
        <f t="shared" si="2"/>
        <v>0</v>
      </c>
      <c r="S14" s="123">
        <f t="shared" si="3"/>
        <v>0</v>
      </c>
      <c r="T14" s="126" t="s">
        <v>162</v>
      </c>
      <c r="U14" s="126" t="s">
        <v>163</v>
      </c>
      <c r="V14" s="123">
        <f t="shared" si="4"/>
        <v>5259700</v>
      </c>
      <c r="W14" s="123">
        <f t="shared" si="5"/>
        <v>920447.49999999988</v>
      </c>
      <c r="X14" s="123">
        <f t="shared" si="6"/>
        <v>157791</v>
      </c>
      <c r="Y14" s="123">
        <f t="shared" si="7"/>
        <v>105194</v>
      </c>
      <c r="Z14" s="127">
        <f t="shared" si="8"/>
        <v>52597</v>
      </c>
      <c r="AA14" s="107">
        <f t="shared" si="9"/>
        <v>5417498.0599999996</v>
      </c>
    </row>
    <row r="15" spans="1:27" s="30" customFormat="1" ht="23.1" customHeight="1">
      <c r="A15" s="125">
        <v>5</v>
      </c>
      <c r="B15" s="12" t="s">
        <v>36</v>
      </c>
      <c r="C15" s="43"/>
      <c r="D15" s="12">
        <v>2.46</v>
      </c>
      <c r="E15" s="43"/>
      <c r="F15" s="43"/>
      <c r="G15" s="43"/>
      <c r="H15" s="44"/>
      <c r="I15" s="45">
        <f>H15+E15+D15</f>
        <v>2.46</v>
      </c>
      <c r="J15" s="46">
        <f t="shared" si="10"/>
        <v>3665400</v>
      </c>
      <c r="K15" s="43"/>
      <c r="L15" s="46">
        <f t="shared" si="11"/>
        <v>109962</v>
      </c>
      <c r="M15" s="125"/>
      <c r="N15" s="123">
        <f t="shared" si="0"/>
        <v>3280533.0000000005</v>
      </c>
      <c r="O15" s="123">
        <f t="shared" si="1"/>
        <v>384867</v>
      </c>
      <c r="P15" s="123">
        <f t="shared" si="12"/>
        <v>0</v>
      </c>
      <c r="Q15" s="123">
        <f t="shared" si="13"/>
        <v>0</v>
      </c>
      <c r="R15" s="123">
        <f t="shared" si="2"/>
        <v>0</v>
      </c>
      <c r="S15" s="123">
        <f t="shared" si="3"/>
        <v>0</v>
      </c>
      <c r="T15" s="126" t="s">
        <v>162</v>
      </c>
      <c r="U15" s="126" t="s">
        <v>163</v>
      </c>
      <c r="V15" s="123">
        <f t="shared" si="4"/>
        <v>3665400.0000000005</v>
      </c>
      <c r="W15" s="123">
        <f t="shared" si="5"/>
        <v>641445</v>
      </c>
      <c r="X15" s="123">
        <f t="shared" si="6"/>
        <v>109962.00000000001</v>
      </c>
      <c r="Y15" s="123">
        <f t="shared" si="7"/>
        <v>73308.000000000015</v>
      </c>
      <c r="Z15" s="127">
        <f t="shared" si="8"/>
        <v>36654.000000000007</v>
      </c>
      <c r="AA15" s="107">
        <f t="shared" si="9"/>
        <v>3775366.92</v>
      </c>
    </row>
    <row r="16" spans="1:27" s="30" customFormat="1" ht="23.1" customHeight="1">
      <c r="A16" s="125"/>
      <c r="B16" s="191" t="s">
        <v>171</v>
      </c>
      <c r="C16" s="192"/>
      <c r="D16" s="12"/>
      <c r="E16" s="43"/>
      <c r="F16" s="43"/>
      <c r="G16" s="43"/>
      <c r="H16" s="44"/>
      <c r="I16" s="45"/>
      <c r="J16" s="46"/>
      <c r="K16" s="43"/>
      <c r="L16" s="162">
        <f>L17+L18+L19+L20+L21+L22+L23+L24</f>
        <v>1389276</v>
      </c>
      <c r="M16" s="125"/>
      <c r="N16" s="123">
        <f t="shared" si="0"/>
        <v>0</v>
      </c>
      <c r="O16" s="123">
        <f t="shared" si="1"/>
        <v>0</v>
      </c>
      <c r="P16" s="123">
        <f t="shared" si="12"/>
        <v>0</v>
      </c>
      <c r="Q16" s="123">
        <f t="shared" si="13"/>
        <v>0</v>
      </c>
      <c r="R16" s="123">
        <f t="shared" si="2"/>
        <v>0</v>
      </c>
      <c r="S16" s="123">
        <f t="shared" si="3"/>
        <v>0</v>
      </c>
      <c r="T16" s="126" t="s">
        <v>162</v>
      </c>
      <c r="U16" s="126" t="s">
        <v>163</v>
      </c>
      <c r="V16" s="123">
        <f t="shared" si="4"/>
        <v>0</v>
      </c>
      <c r="W16" s="123">
        <f t="shared" si="5"/>
        <v>0</v>
      </c>
      <c r="X16" s="123">
        <f t="shared" si="6"/>
        <v>0</v>
      </c>
      <c r="Y16" s="123">
        <f t="shared" si="7"/>
        <v>0</v>
      </c>
      <c r="Z16" s="127">
        <f t="shared" si="8"/>
        <v>0</v>
      </c>
      <c r="AA16" s="107">
        <f t="shared" si="9"/>
        <v>1389276</v>
      </c>
    </row>
    <row r="17" spans="1:27" s="30" customFormat="1" ht="23.1" customHeight="1">
      <c r="A17" s="125">
        <v>6</v>
      </c>
      <c r="B17" s="12" t="s">
        <v>47</v>
      </c>
      <c r="C17" s="43" t="s">
        <v>158</v>
      </c>
      <c r="D17" s="12">
        <v>4.6500000000000004</v>
      </c>
      <c r="E17" s="43">
        <v>0.2</v>
      </c>
      <c r="F17" s="43"/>
      <c r="G17" s="43"/>
      <c r="H17" s="44"/>
      <c r="I17" s="45">
        <f t="shared" ref="I17:I24" si="14">H17+E17+D17</f>
        <v>4.8500000000000005</v>
      </c>
      <c r="J17" s="46">
        <f t="shared" ref="J17" si="15">I17*1490000</f>
        <v>7226500.0000000009</v>
      </c>
      <c r="K17" s="43"/>
      <c r="L17" s="46">
        <f t="shared" si="11"/>
        <v>216795.00000000006</v>
      </c>
      <c r="M17" s="125"/>
      <c r="N17" s="123">
        <f t="shared" si="0"/>
        <v>6201007.5000000009</v>
      </c>
      <c r="O17" s="123">
        <f t="shared" si="1"/>
        <v>727492.50000000012</v>
      </c>
      <c r="P17" s="123">
        <f t="shared" si="12"/>
        <v>266710</v>
      </c>
      <c r="Q17" s="123">
        <f t="shared" si="13"/>
        <v>31290</v>
      </c>
      <c r="R17" s="123">
        <f t="shared" si="2"/>
        <v>0</v>
      </c>
      <c r="S17" s="123">
        <f t="shared" si="3"/>
        <v>0</v>
      </c>
      <c r="T17" s="126" t="s">
        <v>162</v>
      </c>
      <c r="U17" s="126" t="s">
        <v>163</v>
      </c>
      <c r="V17" s="123">
        <f t="shared" si="4"/>
        <v>7226500.0000000009</v>
      </c>
      <c r="W17" s="123">
        <f t="shared" si="5"/>
        <v>1264637.5</v>
      </c>
      <c r="X17" s="123">
        <f>V17*3%</f>
        <v>216795.00000000003</v>
      </c>
      <c r="Y17" s="123">
        <f t="shared" si="7"/>
        <v>144530.00000000003</v>
      </c>
      <c r="Z17" s="127">
        <f>V17*1%</f>
        <v>72265.000000000015</v>
      </c>
      <c r="AA17" s="107">
        <f t="shared" si="9"/>
        <v>7443304.7000000011</v>
      </c>
    </row>
    <row r="18" spans="1:27" s="30" customFormat="1" ht="23.1" customHeight="1">
      <c r="A18" s="125">
        <v>7</v>
      </c>
      <c r="B18" s="19" t="s">
        <v>37</v>
      </c>
      <c r="C18" s="43"/>
      <c r="D18" s="19">
        <v>2.2599999999999998</v>
      </c>
      <c r="E18" s="43"/>
      <c r="F18" s="43"/>
      <c r="G18" s="43"/>
      <c r="H18" s="44"/>
      <c r="I18" s="45">
        <f t="shared" si="14"/>
        <v>2.2599999999999998</v>
      </c>
      <c r="J18" s="46">
        <f t="shared" si="10"/>
        <v>3367399.9999999995</v>
      </c>
      <c r="K18" s="43"/>
      <c r="L18" s="46">
        <f t="shared" si="11"/>
        <v>101021.99999999997</v>
      </c>
      <c r="M18" s="125"/>
      <c r="N18" s="123">
        <f t="shared" si="0"/>
        <v>3013823</v>
      </c>
      <c r="O18" s="123">
        <f t="shared" si="1"/>
        <v>353576.99999999994</v>
      </c>
      <c r="P18" s="123">
        <f t="shared" si="12"/>
        <v>0</v>
      </c>
      <c r="Q18" s="123">
        <f t="shared" si="13"/>
        <v>0</v>
      </c>
      <c r="R18" s="123">
        <f t="shared" si="2"/>
        <v>0</v>
      </c>
      <c r="S18" s="123">
        <f t="shared" si="3"/>
        <v>0</v>
      </c>
      <c r="T18" s="126" t="s">
        <v>162</v>
      </c>
      <c r="U18" s="126" t="s">
        <v>163</v>
      </c>
      <c r="V18" s="123">
        <f t="shared" si="4"/>
        <v>3367400</v>
      </c>
      <c r="W18" s="123">
        <f t="shared" si="5"/>
        <v>589295</v>
      </c>
      <c r="X18" s="123">
        <f t="shared" si="6"/>
        <v>101022</v>
      </c>
      <c r="Y18" s="123">
        <f t="shared" si="7"/>
        <v>67348</v>
      </c>
      <c r="Z18" s="127">
        <f t="shared" si="8"/>
        <v>33674</v>
      </c>
      <c r="AA18" s="107">
        <f t="shared" si="9"/>
        <v>3468426.5199999996</v>
      </c>
    </row>
    <row r="19" spans="1:27" s="30" customFormat="1" ht="23.1" customHeight="1">
      <c r="A19" s="125">
        <v>8</v>
      </c>
      <c r="B19" s="12" t="s">
        <v>38</v>
      </c>
      <c r="C19" s="43"/>
      <c r="D19" s="12">
        <v>4.2699999999999996</v>
      </c>
      <c r="E19" s="43"/>
      <c r="F19" s="43"/>
      <c r="G19" s="43"/>
      <c r="H19" s="44"/>
      <c r="I19" s="45">
        <f t="shared" si="14"/>
        <v>4.2699999999999996</v>
      </c>
      <c r="J19" s="46">
        <f t="shared" si="10"/>
        <v>6362299.9999999991</v>
      </c>
      <c r="K19" s="43"/>
      <c r="L19" s="46">
        <f t="shared" si="11"/>
        <v>190868.99999999997</v>
      </c>
      <c r="M19" s="125"/>
      <c r="N19" s="123">
        <f t="shared" si="0"/>
        <v>5694258.4999999991</v>
      </c>
      <c r="O19" s="123">
        <f t="shared" si="1"/>
        <v>668041.49999999988</v>
      </c>
      <c r="P19" s="123">
        <f t="shared" si="12"/>
        <v>0</v>
      </c>
      <c r="Q19" s="123">
        <f t="shared" si="13"/>
        <v>0</v>
      </c>
      <c r="R19" s="123">
        <f t="shared" si="2"/>
        <v>0</v>
      </c>
      <c r="S19" s="123">
        <f t="shared" si="3"/>
        <v>0</v>
      </c>
      <c r="T19" s="126" t="s">
        <v>162</v>
      </c>
      <c r="U19" s="126" t="s">
        <v>163</v>
      </c>
      <c r="V19" s="123">
        <f t="shared" si="4"/>
        <v>6362299.9999999991</v>
      </c>
      <c r="W19" s="123">
        <f t="shared" si="5"/>
        <v>1113402.4999999998</v>
      </c>
      <c r="X19" s="123">
        <f t="shared" si="6"/>
        <v>190868.99999999997</v>
      </c>
      <c r="Y19" s="123">
        <f t="shared" si="7"/>
        <v>127245.99999999999</v>
      </c>
      <c r="Z19" s="127">
        <f t="shared" si="8"/>
        <v>63622.999999999993</v>
      </c>
      <c r="AA19" s="107">
        <f t="shared" si="9"/>
        <v>6553177.5399999991</v>
      </c>
    </row>
    <row r="20" spans="1:27" s="79" customFormat="1" ht="23.1" customHeight="1">
      <c r="A20" s="125">
        <v>9</v>
      </c>
      <c r="B20" s="12" t="s">
        <v>39</v>
      </c>
      <c r="C20" s="43"/>
      <c r="D20" s="12">
        <v>4.0599999999999996</v>
      </c>
      <c r="E20" s="43"/>
      <c r="F20" s="43"/>
      <c r="G20" s="152">
        <v>0.06</v>
      </c>
      <c r="H20" s="91">
        <v>0.24</v>
      </c>
      <c r="I20" s="45">
        <f t="shared" si="14"/>
        <v>4.3</v>
      </c>
      <c r="J20" s="46">
        <f t="shared" si="10"/>
        <v>6407000</v>
      </c>
      <c r="K20" s="43"/>
      <c r="L20" s="46">
        <f t="shared" si="11"/>
        <v>192210</v>
      </c>
      <c r="M20" s="125"/>
      <c r="N20" s="123">
        <f t="shared" si="0"/>
        <v>5414213</v>
      </c>
      <c r="O20" s="123">
        <f t="shared" si="1"/>
        <v>635186.99999999988</v>
      </c>
      <c r="P20" s="123">
        <f t="shared" si="12"/>
        <v>0</v>
      </c>
      <c r="Q20" s="123">
        <f t="shared" si="13"/>
        <v>0</v>
      </c>
      <c r="R20" s="123">
        <f t="shared" si="2"/>
        <v>320052</v>
      </c>
      <c r="S20" s="123">
        <f t="shared" si="3"/>
        <v>37548</v>
      </c>
      <c r="T20" s="126" t="s">
        <v>162</v>
      </c>
      <c r="U20" s="126" t="s">
        <v>163</v>
      </c>
      <c r="V20" s="123">
        <f t="shared" si="4"/>
        <v>6407000</v>
      </c>
      <c r="W20" s="123">
        <f t="shared" si="5"/>
        <v>1121225</v>
      </c>
      <c r="X20" s="123">
        <f t="shared" si="6"/>
        <v>192210</v>
      </c>
      <c r="Y20" s="123">
        <f t="shared" si="7"/>
        <v>128140</v>
      </c>
      <c r="Z20" s="127">
        <f t="shared" si="8"/>
        <v>64070</v>
      </c>
      <c r="AA20" s="107">
        <f t="shared" si="9"/>
        <v>6599218.6600000001</v>
      </c>
    </row>
    <row r="21" spans="1:27" s="79" customFormat="1" ht="23.1" customHeight="1">
      <c r="A21" s="125">
        <v>10</v>
      </c>
      <c r="B21" s="12" t="s">
        <v>44</v>
      </c>
      <c r="C21" s="43"/>
      <c r="D21" s="12">
        <v>4.0599999999999996</v>
      </c>
      <c r="E21" s="43"/>
      <c r="F21" s="43"/>
      <c r="G21" s="152">
        <v>7.0000000000000007E-2</v>
      </c>
      <c r="H21" s="91">
        <v>0.28000000000000003</v>
      </c>
      <c r="I21" s="45">
        <f t="shared" si="14"/>
        <v>4.34</v>
      </c>
      <c r="J21" s="46">
        <f t="shared" si="10"/>
        <v>6466600</v>
      </c>
      <c r="K21" s="43"/>
      <c r="L21" s="46">
        <f t="shared" si="11"/>
        <v>193998</v>
      </c>
      <c r="M21" s="125"/>
      <c r="N21" s="123">
        <f t="shared" si="0"/>
        <v>5414213</v>
      </c>
      <c r="O21" s="123">
        <f t="shared" si="1"/>
        <v>635186.99999999988</v>
      </c>
      <c r="P21" s="123">
        <f t="shared" si="12"/>
        <v>0</v>
      </c>
      <c r="Q21" s="123">
        <f t="shared" si="13"/>
        <v>0</v>
      </c>
      <c r="R21" s="123">
        <f t="shared" si="2"/>
        <v>373394.00000000006</v>
      </c>
      <c r="S21" s="123">
        <f t="shared" si="3"/>
        <v>43806.000000000007</v>
      </c>
      <c r="T21" s="126" t="s">
        <v>162</v>
      </c>
      <c r="U21" s="126" t="s">
        <v>163</v>
      </c>
      <c r="V21" s="123">
        <f t="shared" si="4"/>
        <v>6466600</v>
      </c>
      <c r="W21" s="123">
        <f t="shared" si="5"/>
        <v>1131655</v>
      </c>
      <c r="X21" s="123">
        <f>V21*3%</f>
        <v>193998</v>
      </c>
      <c r="Y21" s="123">
        <f t="shared" si="7"/>
        <v>129332</v>
      </c>
      <c r="Z21" s="127">
        <f>V21*1%</f>
        <v>64666</v>
      </c>
      <c r="AA21" s="107">
        <f t="shared" si="9"/>
        <v>6660606.75</v>
      </c>
    </row>
    <row r="22" spans="1:27" s="95" customFormat="1" ht="23.1" customHeight="1">
      <c r="A22" s="125">
        <v>11</v>
      </c>
      <c r="B22" s="12" t="s">
        <v>45</v>
      </c>
      <c r="C22" s="43"/>
      <c r="D22" s="12">
        <v>2.46</v>
      </c>
      <c r="E22" s="43"/>
      <c r="F22" s="43"/>
      <c r="G22" s="43"/>
      <c r="H22" s="44"/>
      <c r="I22" s="45">
        <f t="shared" si="14"/>
        <v>2.46</v>
      </c>
      <c r="J22" s="46">
        <f t="shared" si="10"/>
        <v>3665400</v>
      </c>
      <c r="K22" s="43"/>
      <c r="L22" s="46">
        <f t="shared" si="11"/>
        <v>109962</v>
      </c>
      <c r="M22" s="125"/>
      <c r="N22" s="123">
        <f t="shared" si="0"/>
        <v>3280533.0000000005</v>
      </c>
      <c r="O22" s="123">
        <f t="shared" si="1"/>
        <v>384867</v>
      </c>
      <c r="P22" s="123">
        <f t="shared" si="12"/>
        <v>0</v>
      </c>
      <c r="Q22" s="123">
        <f t="shared" si="13"/>
        <v>0</v>
      </c>
      <c r="R22" s="123">
        <f t="shared" si="2"/>
        <v>0</v>
      </c>
      <c r="S22" s="123">
        <f t="shared" si="3"/>
        <v>0</v>
      </c>
      <c r="T22" s="126" t="s">
        <v>162</v>
      </c>
      <c r="U22" s="126" t="s">
        <v>163</v>
      </c>
      <c r="V22" s="123">
        <f t="shared" si="4"/>
        <v>3665400.0000000005</v>
      </c>
      <c r="W22" s="123">
        <f t="shared" si="5"/>
        <v>641445</v>
      </c>
      <c r="X22" s="123">
        <f>V22*3%</f>
        <v>109962.00000000001</v>
      </c>
      <c r="Y22" s="123">
        <f t="shared" si="7"/>
        <v>73308.000000000015</v>
      </c>
      <c r="Z22" s="127">
        <f>V22*1%</f>
        <v>36654.000000000007</v>
      </c>
      <c r="AA22" s="107">
        <f t="shared" si="9"/>
        <v>3775366.92</v>
      </c>
    </row>
    <row r="23" spans="1:27" s="79" customFormat="1" ht="23.1" customHeight="1">
      <c r="A23" s="125">
        <v>12</v>
      </c>
      <c r="B23" s="12" t="s">
        <v>46</v>
      </c>
      <c r="C23" s="43"/>
      <c r="D23" s="12">
        <v>4.0599999999999996</v>
      </c>
      <c r="E23" s="43"/>
      <c r="F23" s="43"/>
      <c r="G23" s="152">
        <v>0.06</v>
      </c>
      <c r="H23" s="91">
        <v>0.24</v>
      </c>
      <c r="I23" s="45">
        <f t="shared" si="14"/>
        <v>4.3</v>
      </c>
      <c r="J23" s="46">
        <f t="shared" si="10"/>
        <v>6407000</v>
      </c>
      <c r="K23" s="43"/>
      <c r="L23" s="46">
        <f t="shared" si="11"/>
        <v>192210</v>
      </c>
      <c r="M23" s="125"/>
      <c r="N23" s="123"/>
      <c r="O23" s="123">
        <v>635187</v>
      </c>
      <c r="P23" s="123">
        <f t="shared" si="12"/>
        <v>0</v>
      </c>
      <c r="Q23" s="123">
        <f t="shared" si="13"/>
        <v>0</v>
      </c>
      <c r="R23" s="123"/>
      <c r="S23" s="123">
        <v>31290</v>
      </c>
      <c r="T23" s="126" t="s">
        <v>162</v>
      </c>
      <c r="U23" s="126" t="s">
        <v>163</v>
      </c>
      <c r="V23" s="123">
        <v>6347400</v>
      </c>
      <c r="W23" s="123">
        <v>1110795</v>
      </c>
      <c r="X23" s="123">
        <v>190422</v>
      </c>
      <c r="Y23" s="123">
        <v>126948</v>
      </c>
      <c r="Z23" s="127">
        <v>63474</v>
      </c>
      <c r="AA23" s="107">
        <f t="shared" si="9"/>
        <v>6599218.6600000001</v>
      </c>
    </row>
    <row r="24" spans="1:27" s="79" customFormat="1" ht="23.1" customHeight="1">
      <c r="A24" s="125">
        <v>13</v>
      </c>
      <c r="B24" s="12" t="s">
        <v>48</v>
      </c>
      <c r="C24" s="43"/>
      <c r="D24" s="12">
        <v>4.0599999999999996</v>
      </c>
      <c r="E24" s="43"/>
      <c r="F24" s="43"/>
      <c r="G24" s="152">
        <v>0.06</v>
      </c>
      <c r="H24" s="91">
        <v>0.24</v>
      </c>
      <c r="I24" s="45">
        <f t="shared" si="14"/>
        <v>4.3</v>
      </c>
      <c r="J24" s="46">
        <f t="shared" si="10"/>
        <v>6407000</v>
      </c>
      <c r="K24" s="43"/>
      <c r="L24" s="46">
        <f t="shared" si="11"/>
        <v>192210</v>
      </c>
      <c r="M24" s="125"/>
      <c r="N24" s="123">
        <f t="shared" ref="N24:N55" si="16">D24*T24*1490000</f>
        <v>5414213</v>
      </c>
      <c r="O24" s="123">
        <f t="shared" ref="O24:O55" si="17">D24*1490000*U24</f>
        <v>635186.99999999988</v>
      </c>
      <c r="P24" s="123">
        <f t="shared" si="12"/>
        <v>0</v>
      </c>
      <c r="Q24" s="123">
        <f t="shared" si="13"/>
        <v>0</v>
      </c>
      <c r="R24" s="123">
        <f t="shared" ref="R24:R55" si="18">H24*1490000*T24</f>
        <v>320052</v>
      </c>
      <c r="S24" s="123">
        <f t="shared" ref="S24:S55" si="19">H24*1490000*U24</f>
        <v>37548</v>
      </c>
      <c r="T24" s="126" t="s">
        <v>162</v>
      </c>
      <c r="U24" s="126" t="s">
        <v>163</v>
      </c>
      <c r="V24" s="123">
        <f t="shared" si="4"/>
        <v>6407000</v>
      </c>
      <c r="W24" s="123">
        <f t="shared" si="5"/>
        <v>1121225</v>
      </c>
      <c r="X24" s="123">
        <f>V24*3%</f>
        <v>192210</v>
      </c>
      <c r="Y24" s="123">
        <f t="shared" si="7"/>
        <v>128140</v>
      </c>
      <c r="Z24" s="127">
        <f>V24*1%</f>
        <v>64070</v>
      </c>
      <c r="AA24" s="107">
        <f t="shared" si="9"/>
        <v>6599218.6600000001</v>
      </c>
    </row>
    <row r="25" spans="1:27" s="30" customFormat="1" ht="23.1" customHeight="1">
      <c r="A25" s="125"/>
      <c r="B25" s="13" t="s">
        <v>40</v>
      </c>
      <c r="C25" s="43"/>
      <c r="D25" s="12"/>
      <c r="E25" s="43"/>
      <c r="F25" s="43"/>
      <c r="G25" s="43"/>
      <c r="H25" s="44"/>
      <c r="I25" s="45"/>
      <c r="J25" s="46"/>
      <c r="K25" s="43"/>
      <c r="L25" s="162">
        <f>L26+L27+L28+L29</f>
        <v>615072</v>
      </c>
      <c r="M25" s="125"/>
      <c r="N25" s="123">
        <f t="shared" si="16"/>
        <v>0</v>
      </c>
      <c r="O25" s="123">
        <f t="shared" si="17"/>
        <v>0</v>
      </c>
      <c r="P25" s="123">
        <f t="shared" si="12"/>
        <v>0</v>
      </c>
      <c r="Q25" s="123">
        <f t="shared" si="13"/>
        <v>0</v>
      </c>
      <c r="R25" s="123">
        <f t="shared" si="18"/>
        <v>0</v>
      </c>
      <c r="S25" s="123">
        <f t="shared" si="19"/>
        <v>0</v>
      </c>
      <c r="T25" s="126" t="s">
        <v>162</v>
      </c>
      <c r="U25" s="126" t="s">
        <v>163</v>
      </c>
      <c r="V25" s="123">
        <f t="shared" si="4"/>
        <v>0</v>
      </c>
      <c r="W25" s="123">
        <f t="shared" si="5"/>
        <v>0</v>
      </c>
      <c r="X25" s="123">
        <f t="shared" si="6"/>
        <v>0</v>
      </c>
      <c r="Y25" s="123">
        <f t="shared" si="7"/>
        <v>0</v>
      </c>
      <c r="Z25" s="127">
        <f t="shared" si="8"/>
        <v>0</v>
      </c>
      <c r="AA25" s="107">
        <f t="shared" si="9"/>
        <v>615072</v>
      </c>
    </row>
    <row r="26" spans="1:27" s="79" customFormat="1" ht="23.1" customHeight="1">
      <c r="A26" s="125">
        <v>14</v>
      </c>
      <c r="B26" s="12" t="s">
        <v>41</v>
      </c>
      <c r="C26" s="43" t="s">
        <v>158</v>
      </c>
      <c r="D26" s="12">
        <v>4.0599999999999996</v>
      </c>
      <c r="E26" s="43">
        <v>0.2</v>
      </c>
      <c r="F26" s="43"/>
      <c r="G26" s="152">
        <v>0.08</v>
      </c>
      <c r="H26" s="91">
        <v>0.32</v>
      </c>
      <c r="I26" s="45">
        <f>H26+E26+D26</f>
        <v>4.58</v>
      </c>
      <c r="J26" s="46">
        <f t="shared" si="10"/>
        <v>6824200</v>
      </c>
      <c r="K26" s="43"/>
      <c r="L26" s="46">
        <f t="shared" si="11"/>
        <v>204726</v>
      </c>
      <c r="M26" s="125"/>
      <c r="N26" s="123">
        <f t="shared" si="16"/>
        <v>5414213</v>
      </c>
      <c r="O26" s="123">
        <f t="shared" si="17"/>
        <v>635186.99999999988</v>
      </c>
      <c r="P26" s="123">
        <f t="shared" si="12"/>
        <v>266710</v>
      </c>
      <c r="Q26" s="123">
        <f t="shared" si="13"/>
        <v>31290</v>
      </c>
      <c r="R26" s="123">
        <f t="shared" si="18"/>
        <v>426736</v>
      </c>
      <c r="S26" s="123">
        <f t="shared" si="19"/>
        <v>50064</v>
      </c>
      <c r="T26" s="126" t="s">
        <v>162</v>
      </c>
      <c r="U26" s="126" t="s">
        <v>163</v>
      </c>
      <c r="V26" s="123">
        <f t="shared" si="4"/>
        <v>6824200</v>
      </c>
      <c r="W26" s="123">
        <f t="shared" si="5"/>
        <v>1194235</v>
      </c>
      <c r="X26" s="123">
        <f t="shared" si="6"/>
        <v>204726</v>
      </c>
      <c r="Y26" s="123">
        <f t="shared" si="7"/>
        <v>136484</v>
      </c>
      <c r="Z26" s="127">
        <f t="shared" si="8"/>
        <v>68242</v>
      </c>
      <c r="AA26" s="107">
        <f t="shared" si="9"/>
        <v>7028935.2400000002</v>
      </c>
    </row>
    <row r="27" spans="1:27" s="30" customFormat="1" ht="23.1" customHeight="1">
      <c r="A27" s="125">
        <v>15</v>
      </c>
      <c r="B27" s="12" t="s">
        <v>42</v>
      </c>
      <c r="C27" s="43"/>
      <c r="D27" s="12">
        <v>3.26</v>
      </c>
      <c r="E27" s="43"/>
      <c r="F27" s="43"/>
      <c r="G27" s="43"/>
      <c r="H27" s="44"/>
      <c r="I27" s="45">
        <f>H27+E27+D27</f>
        <v>3.26</v>
      </c>
      <c r="J27" s="46">
        <f t="shared" si="10"/>
        <v>4857400</v>
      </c>
      <c r="K27" s="43"/>
      <c r="L27" s="46">
        <f t="shared" si="11"/>
        <v>145722</v>
      </c>
      <c r="M27" s="125"/>
      <c r="N27" s="123">
        <f t="shared" si="16"/>
        <v>4347373</v>
      </c>
      <c r="O27" s="123">
        <f t="shared" si="17"/>
        <v>510027</v>
      </c>
      <c r="P27" s="123">
        <f t="shared" si="12"/>
        <v>0</v>
      </c>
      <c r="Q27" s="123">
        <f t="shared" si="13"/>
        <v>0</v>
      </c>
      <c r="R27" s="123">
        <f t="shared" si="18"/>
        <v>0</v>
      </c>
      <c r="S27" s="123">
        <f t="shared" si="19"/>
        <v>0</v>
      </c>
      <c r="T27" s="126" t="s">
        <v>162</v>
      </c>
      <c r="U27" s="126" t="s">
        <v>163</v>
      </c>
      <c r="V27" s="123">
        <f t="shared" si="4"/>
        <v>4857400</v>
      </c>
      <c r="W27" s="123">
        <f t="shared" si="5"/>
        <v>850045</v>
      </c>
      <c r="X27" s="123">
        <f t="shared" si="6"/>
        <v>145722</v>
      </c>
      <c r="Y27" s="123">
        <f t="shared" si="7"/>
        <v>97148</v>
      </c>
      <c r="Z27" s="127">
        <f t="shared" si="8"/>
        <v>48574</v>
      </c>
      <c r="AA27" s="107">
        <f t="shared" si="9"/>
        <v>5003128.5199999996</v>
      </c>
    </row>
    <row r="28" spans="1:27" s="30" customFormat="1" ht="23.1" customHeight="1">
      <c r="A28" s="125">
        <v>16</v>
      </c>
      <c r="B28" s="12" t="s">
        <v>61</v>
      </c>
      <c r="C28" s="43"/>
      <c r="D28" s="12">
        <v>3.66</v>
      </c>
      <c r="E28" s="43"/>
      <c r="F28" s="43"/>
      <c r="G28" s="43"/>
      <c r="H28" s="44"/>
      <c r="I28" s="45">
        <f>H28+E28+D28</f>
        <v>3.66</v>
      </c>
      <c r="J28" s="46">
        <f>I28*1490000</f>
        <v>5453400</v>
      </c>
      <c r="K28" s="43"/>
      <c r="L28" s="46">
        <f t="shared" si="11"/>
        <v>163602</v>
      </c>
      <c r="M28" s="125"/>
      <c r="N28" s="123">
        <f t="shared" si="16"/>
        <v>4880793</v>
      </c>
      <c r="O28" s="123">
        <f t="shared" si="17"/>
        <v>572607</v>
      </c>
      <c r="P28" s="123">
        <f t="shared" si="12"/>
        <v>0</v>
      </c>
      <c r="Q28" s="123">
        <f t="shared" si="13"/>
        <v>0</v>
      </c>
      <c r="R28" s="123">
        <f t="shared" si="18"/>
        <v>0</v>
      </c>
      <c r="S28" s="123">
        <f t="shared" si="19"/>
        <v>0</v>
      </c>
      <c r="T28" s="126" t="s">
        <v>162</v>
      </c>
      <c r="U28" s="126" t="s">
        <v>163</v>
      </c>
      <c r="V28" s="123">
        <f>N28+O28+P28+Q28+R28+S28</f>
        <v>5453400</v>
      </c>
      <c r="W28" s="123">
        <f>V28*17.5%</f>
        <v>954344.99999999988</v>
      </c>
      <c r="X28" s="123">
        <f>V28*3%</f>
        <v>163602</v>
      </c>
      <c r="Y28" s="123">
        <f>V28*2%</f>
        <v>109068</v>
      </c>
      <c r="Z28" s="127">
        <f>V28*1%</f>
        <v>54534</v>
      </c>
      <c r="AA28" s="107">
        <f t="shared" si="9"/>
        <v>5617009.3200000003</v>
      </c>
    </row>
    <row r="29" spans="1:27" s="30" customFormat="1" ht="23.1" customHeight="1">
      <c r="A29" s="125">
        <v>17</v>
      </c>
      <c r="B29" s="12" t="s">
        <v>43</v>
      </c>
      <c r="C29" s="43"/>
      <c r="D29" s="12">
        <v>2.2599999999999998</v>
      </c>
      <c r="E29" s="43"/>
      <c r="F29" s="43"/>
      <c r="G29" s="43"/>
      <c r="H29" s="44"/>
      <c r="I29" s="45">
        <f>H29+E29+D29</f>
        <v>2.2599999999999998</v>
      </c>
      <c r="J29" s="46">
        <f t="shared" si="10"/>
        <v>3367399.9999999995</v>
      </c>
      <c r="K29" s="43"/>
      <c r="L29" s="46">
        <f t="shared" si="11"/>
        <v>101021.99999999997</v>
      </c>
      <c r="M29" s="125"/>
      <c r="N29" s="123">
        <f t="shared" si="16"/>
        <v>3013823</v>
      </c>
      <c r="O29" s="123">
        <f t="shared" si="17"/>
        <v>353576.99999999994</v>
      </c>
      <c r="P29" s="123">
        <f t="shared" si="12"/>
        <v>0</v>
      </c>
      <c r="Q29" s="123">
        <f t="shared" si="13"/>
        <v>0</v>
      </c>
      <c r="R29" s="123">
        <f t="shared" si="18"/>
        <v>0</v>
      </c>
      <c r="S29" s="123">
        <f t="shared" si="19"/>
        <v>0</v>
      </c>
      <c r="T29" s="126" t="s">
        <v>162</v>
      </c>
      <c r="U29" s="126" t="s">
        <v>163</v>
      </c>
      <c r="V29" s="123">
        <f t="shared" si="4"/>
        <v>3367400</v>
      </c>
      <c r="W29" s="123">
        <f t="shared" si="5"/>
        <v>589295</v>
      </c>
      <c r="X29" s="123">
        <f t="shared" si="6"/>
        <v>101022</v>
      </c>
      <c r="Y29" s="123">
        <f t="shared" si="7"/>
        <v>67348</v>
      </c>
      <c r="Z29" s="127">
        <f t="shared" si="8"/>
        <v>33674</v>
      </c>
      <c r="AA29" s="107">
        <f t="shared" si="9"/>
        <v>3468426.5199999996</v>
      </c>
    </row>
    <row r="30" spans="1:27" s="30" customFormat="1" ht="23.1" customHeight="1">
      <c r="A30" s="125"/>
      <c r="B30" s="13" t="s">
        <v>49</v>
      </c>
      <c r="C30" s="43"/>
      <c r="D30" s="12"/>
      <c r="E30" s="43"/>
      <c r="F30" s="43"/>
      <c r="G30" s="43"/>
      <c r="H30" s="44"/>
      <c r="I30" s="45"/>
      <c r="J30" s="46"/>
      <c r="K30" s="43"/>
      <c r="L30" s="162">
        <f>L31+L32+L33+L34</f>
        <v>712965</v>
      </c>
      <c r="M30" s="125"/>
      <c r="N30" s="123">
        <f t="shared" si="16"/>
        <v>0</v>
      </c>
      <c r="O30" s="123">
        <f t="shared" si="17"/>
        <v>0</v>
      </c>
      <c r="P30" s="123">
        <f t="shared" si="12"/>
        <v>0</v>
      </c>
      <c r="Q30" s="123">
        <f t="shared" si="13"/>
        <v>0</v>
      </c>
      <c r="R30" s="123">
        <f t="shared" si="18"/>
        <v>0</v>
      </c>
      <c r="S30" s="123">
        <f t="shared" si="19"/>
        <v>0</v>
      </c>
      <c r="T30" s="126" t="s">
        <v>162</v>
      </c>
      <c r="U30" s="126" t="s">
        <v>163</v>
      </c>
      <c r="V30" s="123">
        <f t="shared" si="4"/>
        <v>0</v>
      </c>
      <c r="W30" s="123">
        <f t="shared" si="5"/>
        <v>0</v>
      </c>
      <c r="X30" s="123">
        <f t="shared" si="6"/>
        <v>0</v>
      </c>
      <c r="Y30" s="123">
        <f t="shared" si="7"/>
        <v>0</v>
      </c>
      <c r="Z30" s="127">
        <f t="shared" si="8"/>
        <v>0</v>
      </c>
      <c r="AA30" s="107">
        <f t="shared" si="9"/>
        <v>712965</v>
      </c>
    </row>
    <row r="31" spans="1:27" s="30" customFormat="1" ht="23.1" customHeight="1">
      <c r="A31" s="125">
        <v>18</v>
      </c>
      <c r="B31" s="12" t="s">
        <v>50</v>
      </c>
      <c r="C31" s="43"/>
      <c r="D31" s="49">
        <v>4.0599999999999996</v>
      </c>
      <c r="E31" s="43"/>
      <c r="F31" s="43"/>
      <c r="G31" s="152">
        <v>0.05</v>
      </c>
      <c r="H31" s="91">
        <v>0.2</v>
      </c>
      <c r="I31" s="45">
        <f>H31+E31+D31</f>
        <v>4.26</v>
      </c>
      <c r="J31" s="46">
        <f t="shared" si="10"/>
        <v>6347400</v>
      </c>
      <c r="K31" s="43"/>
      <c r="L31" s="46">
        <f t="shared" si="11"/>
        <v>190422</v>
      </c>
      <c r="M31" s="125"/>
      <c r="N31" s="123">
        <f t="shared" si="16"/>
        <v>5414213</v>
      </c>
      <c r="O31" s="123">
        <f t="shared" si="17"/>
        <v>635186.99999999988</v>
      </c>
      <c r="P31" s="123">
        <f t="shared" si="12"/>
        <v>0</v>
      </c>
      <c r="Q31" s="123">
        <f t="shared" si="13"/>
        <v>0</v>
      </c>
      <c r="R31" s="123">
        <f t="shared" si="18"/>
        <v>266710</v>
      </c>
      <c r="S31" s="123">
        <f t="shared" si="19"/>
        <v>31290</v>
      </c>
      <c r="T31" s="126" t="s">
        <v>162</v>
      </c>
      <c r="U31" s="126" t="s">
        <v>163</v>
      </c>
      <c r="V31" s="123">
        <f t="shared" si="4"/>
        <v>6347400</v>
      </c>
      <c r="W31" s="123">
        <f t="shared" si="5"/>
        <v>1110795</v>
      </c>
      <c r="X31" s="123">
        <f t="shared" si="6"/>
        <v>190422</v>
      </c>
      <c r="Y31" s="123">
        <f t="shared" si="7"/>
        <v>126948</v>
      </c>
      <c r="Z31" s="127">
        <f t="shared" si="8"/>
        <v>63474</v>
      </c>
      <c r="AA31" s="107">
        <f t="shared" si="9"/>
        <v>6537830.5700000003</v>
      </c>
    </row>
    <row r="32" spans="1:27" s="79" customFormat="1" ht="23.1" customHeight="1">
      <c r="A32" s="125">
        <v>19</v>
      </c>
      <c r="B32" s="12" t="s">
        <v>51</v>
      </c>
      <c r="C32" s="43"/>
      <c r="D32" s="12">
        <v>4.0599999999999996</v>
      </c>
      <c r="E32" s="43"/>
      <c r="F32" s="43"/>
      <c r="G32" s="152">
        <v>0.08</v>
      </c>
      <c r="H32" s="91">
        <v>0.32</v>
      </c>
      <c r="I32" s="45">
        <f>H32+E32+D32</f>
        <v>4.38</v>
      </c>
      <c r="J32" s="46">
        <f t="shared" si="10"/>
        <v>6526200</v>
      </c>
      <c r="K32" s="43"/>
      <c r="L32" s="46">
        <f t="shared" si="11"/>
        <v>195786</v>
      </c>
      <c r="M32" s="125"/>
      <c r="N32" s="123">
        <f t="shared" si="16"/>
        <v>5414213</v>
      </c>
      <c r="O32" s="123">
        <f t="shared" si="17"/>
        <v>635186.99999999988</v>
      </c>
      <c r="P32" s="123">
        <f t="shared" si="12"/>
        <v>0</v>
      </c>
      <c r="Q32" s="123">
        <f t="shared" si="13"/>
        <v>0</v>
      </c>
      <c r="R32" s="123">
        <f t="shared" si="18"/>
        <v>426736</v>
      </c>
      <c r="S32" s="123">
        <f t="shared" si="19"/>
        <v>50064</v>
      </c>
      <c r="T32" s="126" t="s">
        <v>162</v>
      </c>
      <c r="U32" s="126" t="s">
        <v>163</v>
      </c>
      <c r="V32" s="123">
        <f t="shared" si="4"/>
        <v>6526200</v>
      </c>
      <c r="W32" s="123">
        <f t="shared" si="5"/>
        <v>1142085</v>
      </c>
      <c r="X32" s="123">
        <f t="shared" si="6"/>
        <v>195786</v>
      </c>
      <c r="Y32" s="123">
        <f t="shared" si="7"/>
        <v>130524</v>
      </c>
      <c r="Z32" s="127">
        <f t="shared" si="8"/>
        <v>65262</v>
      </c>
      <c r="AA32" s="107">
        <f t="shared" si="9"/>
        <v>6721994.8399999999</v>
      </c>
    </row>
    <row r="33" spans="1:27" s="30" customFormat="1" ht="23.1" customHeight="1">
      <c r="A33" s="125">
        <v>20</v>
      </c>
      <c r="B33" s="12" t="s">
        <v>52</v>
      </c>
      <c r="C33" s="43" t="s">
        <v>158</v>
      </c>
      <c r="D33" s="12">
        <v>4.6500000000000004</v>
      </c>
      <c r="E33" s="43">
        <v>0.2</v>
      </c>
      <c r="F33" s="43"/>
      <c r="G33" s="43"/>
      <c r="H33" s="44"/>
      <c r="I33" s="45">
        <f>H33+E33+D33</f>
        <v>4.8500000000000005</v>
      </c>
      <c r="J33" s="46">
        <f t="shared" si="10"/>
        <v>7226500.0000000009</v>
      </c>
      <c r="K33" s="43"/>
      <c r="L33" s="46">
        <f t="shared" si="11"/>
        <v>216795.00000000006</v>
      </c>
      <c r="M33" s="125"/>
      <c r="N33" s="123">
        <f t="shared" si="16"/>
        <v>6201007.5000000009</v>
      </c>
      <c r="O33" s="123">
        <f t="shared" si="17"/>
        <v>727492.50000000012</v>
      </c>
      <c r="P33" s="123">
        <f t="shared" si="12"/>
        <v>266710</v>
      </c>
      <c r="Q33" s="123">
        <f t="shared" si="13"/>
        <v>31290</v>
      </c>
      <c r="R33" s="123">
        <f t="shared" si="18"/>
        <v>0</v>
      </c>
      <c r="S33" s="123">
        <f t="shared" si="19"/>
        <v>0</v>
      </c>
      <c r="T33" s="126" t="s">
        <v>162</v>
      </c>
      <c r="U33" s="126" t="s">
        <v>163</v>
      </c>
      <c r="V33" s="123">
        <f t="shared" si="4"/>
        <v>7226500.0000000009</v>
      </c>
      <c r="W33" s="123">
        <f t="shared" si="5"/>
        <v>1264637.5</v>
      </c>
      <c r="X33" s="123">
        <f t="shared" si="6"/>
        <v>216795.00000000003</v>
      </c>
      <c r="Y33" s="123">
        <f t="shared" si="7"/>
        <v>144530.00000000003</v>
      </c>
      <c r="Z33" s="127">
        <f t="shared" si="8"/>
        <v>72265.000000000015</v>
      </c>
      <c r="AA33" s="107">
        <f t="shared" si="9"/>
        <v>7443304.7000000011</v>
      </c>
    </row>
    <row r="34" spans="1:27" s="30" customFormat="1" ht="23.1" customHeight="1">
      <c r="A34" s="125">
        <v>21</v>
      </c>
      <c r="B34" s="12" t="s">
        <v>53</v>
      </c>
      <c r="C34" s="43"/>
      <c r="D34" s="12">
        <v>2.46</v>
      </c>
      <c r="E34" s="43"/>
      <c r="F34" s="43"/>
      <c r="G34" s="43"/>
      <c r="H34" s="44"/>
      <c r="I34" s="45">
        <f>H34+E34+D34</f>
        <v>2.46</v>
      </c>
      <c r="J34" s="46">
        <f t="shared" si="10"/>
        <v>3665400</v>
      </c>
      <c r="K34" s="43"/>
      <c r="L34" s="46">
        <f t="shared" si="11"/>
        <v>109962</v>
      </c>
      <c r="M34" s="125"/>
      <c r="N34" s="123">
        <f t="shared" si="16"/>
        <v>3280533.0000000005</v>
      </c>
      <c r="O34" s="123">
        <f t="shared" si="17"/>
        <v>384867</v>
      </c>
      <c r="P34" s="123">
        <f t="shared" si="12"/>
        <v>0</v>
      </c>
      <c r="Q34" s="123">
        <f t="shared" si="13"/>
        <v>0</v>
      </c>
      <c r="R34" s="123">
        <f t="shared" si="18"/>
        <v>0</v>
      </c>
      <c r="S34" s="123">
        <f t="shared" si="19"/>
        <v>0</v>
      </c>
      <c r="T34" s="126" t="s">
        <v>162</v>
      </c>
      <c r="U34" s="126" t="s">
        <v>163</v>
      </c>
      <c r="V34" s="123">
        <f t="shared" si="4"/>
        <v>3665400.0000000005</v>
      </c>
      <c r="W34" s="123">
        <f t="shared" si="5"/>
        <v>641445</v>
      </c>
      <c r="X34" s="123">
        <f t="shared" si="6"/>
        <v>109962.00000000001</v>
      </c>
      <c r="Y34" s="123">
        <f t="shared" si="7"/>
        <v>73308.000000000015</v>
      </c>
      <c r="Z34" s="127">
        <f t="shared" si="8"/>
        <v>36654.000000000007</v>
      </c>
      <c r="AA34" s="107">
        <f t="shared" si="9"/>
        <v>3775366.92</v>
      </c>
    </row>
    <row r="35" spans="1:27" s="30" customFormat="1" ht="23.1" customHeight="1">
      <c r="A35" s="125"/>
      <c r="B35" s="13" t="s">
        <v>54</v>
      </c>
      <c r="C35" s="43"/>
      <c r="D35" s="154"/>
      <c r="E35" s="43"/>
      <c r="F35" s="43"/>
      <c r="G35" s="43"/>
      <c r="H35" s="44"/>
      <c r="I35" s="45"/>
      <c r="J35" s="46"/>
      <c r="K35" s="43"/>
      <c r="L35" s="162">
        <f>L36+L37+L38+L39</f>
        <v>558750</v>
      </c>
      <c r="M35" s="125"/>
      <c r="N35" s="123">
        <f t="shared" si="16"/>
        <v>0</v>
      </c>
      <c r="O35" s="123">
        <f t="shared" si="17"/>
        <v>0</v>
      </c>
      <c r="P35" s="123">
        <f t="shared" si="12"/>
        <v>0</v>
      </c>
      <c r="Q35" s="123">
        <f t="shared" si="13"/>
        <v>0</v>
      </c>
      <c r="R35" s="123">
        <f t="shared" si="18"/>
        <v>0</v>
      </c>
      <c r="S35" s="123">
        <f t="shared" si="19"/>
        <v>0</v>
      </c>
      <c r="T35" s="126" t="s">
        <v>162</v>
      </c>
      <c r="U35" s="126" t="s">
        <v>163</v>
      </c>
      <c r="V35" s="123">
        <f t="shared" si="4"/>
        <v>0</v>
      </c>
      <c r="W35" s="123">
        <f t="shared" si="5"/>
        <v>0</v>
      </c>
      <c r="X35" s="123">
        <f t="shared" si="6"/>
        <v>0</v>
      </c>
      <c r="Y35" s="123">
        <f t="shared" si="7"/>
        <v>0</v>
      </c>
      <c r="Z35" s="127">
        <f t="shared" si="8"/>
        <v>0</v>
      </c>
      <c r="AA35" s="128">
        <f t="shared" si="9"/>
        <v>558750</v>
      </c>
    </row>
    <row r="36" spans="1:27" s="30" customFormat="1" ht="23.1" customHeight="1">
      <c r="A36" s="125">
        <v>22</v>
      </c>
      <c r="B36" s="12" t="s">
        <v>55</v>
      </c>
      <c r="C36" s="43" t="s">
        <v>158</v>
      </c>
      <c r="D36" s="12">
        <v>4.32</v>
      </c>
      <c r="E36" s="43">
        <v>0.2</v>
      </c>
      <c r="F36" s="43"/>
      <c r="G36" s="43"/>
      <c r="H36" s="44"/>
      <c r="I36" s="45">
        <f>H36+E36+D36</f>
        <v>4.5200000000000005</v>
      </c>
      <c r="J36" s="46">
        <f t="shared" si="10"/>
        <v>6734800.0000000009</v>
      </c>
      <c r="K36" s="43"/>
      <c r="L36" s="46">
        <f t="shared" si="11"/>
        <v>202044.00000000006</v>
      </c>
      <c r="M36" s="125"/>
      <c r="N36" s="123">
        <f t="shared" si="16"/>
        <v>5760936.0000000009</v>
      </c>
      <c r="O36" s="123">
        <f t="shared" si="17"/>
        <v>675864</v>
      </c>
      <c r="P36" s="123">
        <f t="shared" si="12"/>
        <v>266710</v>
      </c>
      <c r="Q36" s="123">
        <f t="shared" si="13"/>
        <v>31290</v>
      </c>
      <c r="R36" s="123">
        <f t="shared" si="18"/>
        <v>0</v>
      </c>
      <c r="S36" s="123">
        <f t="shared" si="19"/>
        <v>0</v>
      </c>
      <c r="T36" s="126" t="s">
        <v>162</v>
      </c>
      <c r="U36" s="126" t="s">
        <v>163</v>
      </c>
      <c r="V36" s="123">
        <f t="shared" si="4"/>
        <v>6734800.0000000009</v>
      </c>
      <c r="W36" s="123">
        <f t="shared" si="5"/>
        <v>1178590</v>
      </c>
      <c r="X36" s="123">
        <f t="shared" si="6"/>
        <v>202044.00000000003</v>
      </c>
      <c r="Y36" s="123">
        <f t="shared" si="7"/>
        <v>134696.00000000003</v>
      </c>
      <c r="Z36" s="127">
        <f t="shared" si="8"/>
        <v>67348.000000000015</v>
      </c>
      <c r="AA36" s="107">
        <f t="shared" si="9"/>
        <v>6936853.040000001</v>
      </c>
    </row>
    <row r="37" spans="1:27" s="95" customFormat="1" ht="23.1" customHeight="1">
      <c r="A37" s="125">
        <v>23</v>
      </c>
      <c r="B37" s="12" t="s">
        <v>56</v>
      </c>
      <c r="C37" s="43"/>
      <c r="D37" s="12">
        <v>2.46</v>
      </c>
      <c r="E37" s="43"/>
      <c r="F37" s="43"/>
      <c r="G37" s="43"/>
      <c r="H37" s="44"/>
      <c r="I37" s="45">
        <f>H37+E37+D37</f>
        <v>2.46</v>
      </c>
      <c r="J37" s="46">
        <f t="shared" si="10"/>
        <v>3665400</v>
      </c>
      <c r="K37" s="43"/>
      <c r="L37" s="46">
        <f t="shared" si="11"/>
        <v>109962</v>
      </c>
      <c r="M37" s="125"/>
      <c r="N37" s="123">
        <f t="shared" si="16"/>
        <v>3280533.0000000005</v>
      </c>
      <c r="O37" s="123">
        <f t="shared" si="17"/>
        <v>384867</v>
      </c>
      <c r="P37" s="123">
        <f t="shared" si="12"/>
        <v>0</v>
      </c>
      <c r="Q37" s="123">
        <f t="shared" si="13"/>
        <v>0</v>
      </c>
      <c r="R37" s="123">
        <f t="shared" si="18"/>
        <v>0</v>
      </c>
      <c r="S37" s="123">
        <f t="shared" si="19"/>
        <v>0</v>
      </c>
      <c r="T37" s="126" t="s">
        <v>162</v>
      </c>
      <c r="U37" s="126" t="s">
        <v>163</v>
      </c>
      <c r="V37" s="123">
        <f t="shared" si="4"/>
        <v>3665400.0000000005</v>
      </c>
      <c r="W37" s="123">
        <f t="shared" si="5"/>
        <v>641445</v>
      </c>
      <c r="X37" s="123">
        <f t="shared" si="6"/>
        <v>109962.00000000001</v>
      </c>
      <c r="Y37" s="123">
        <f t="shared" si="7"/>
        <v>73308.000000000015</v>
      </c>
      <c r="Z37" s="127">
        <f t="shared" si="8"/>
        <v>36654.000000000007</v>
      </c>
      <c r="AA37" s="107">
        <f t="shared" si="9"/>
        <v>3775366.92</v>
      </c>
    </row>
    <row r="38" spans="1:27" s="30" customFormat="1" ht="23.1" customHeight="1">
      <c r="A38" s="125">
        <v>24</v>
      </c>
      <c r="B38" s="12" t="s">
        <v>57</v>
      </c>
      <c r="C38" s="43"/>
      <c r="D38" s="90">
        <v>3.26</v>
      </c>
      <c r="E38" s="43"/>
      <c r="F38" s="43"/>
      <c r="G38" s="43"/>
      <c r="H38" s="44"/>
      <c r="I38" s="45">
        <f>H38+E38+D38</f>
        <v>3.26</v>
      </c>
      <c r="J38" s="46">
        <f t="shared" si="10"/>
        <v>4857400</v>
      </c>
      <c r="K38" s="43"/>
      <c r="L38" s="46">
        <f t="shared" si="11"/>
        <v>145722</v>
      </c>
      <c r="M38" s="125"/>
      <c r="N38" s="123">
        <f t="shared" si="16"/>
        <v>4347373</v>
      </c>
      <c r="O38" s="123">
        <f t="shared" si="17"/>
        <v>510027</v>
      </c>
      <c r="P38" s="123">
        <f t="shared" si="12"/>
        <v>0</v>
      </c>
      <c r="Q38" s="123">
        <f t="shared" si="13"/>
        <v>0</v>
      </c>
      <c r="R38" s="123">
        <f t="shared" si="18"/>
        <v>0</v>
      </c>
      <c r="S38" s="123">
        <f t="shared" si="19"/>
        <v>0</v>
      </c>
      <c r="T38" s="126" t="s">
        <v>162</v>
      </c>
      <c r="U38" s="126" t="s">
        <v>163</v>
      </c>
      <c r="V38" s="123">
        <f t="shared" si="4"/>
        <v>4857400</v>
      </c>
      <c r="W38" s="123">
        <f t="shared" si="5"/>
        <v>850045</v>
      </c>
      <c r="X38" s="123">
        <f t="shared" si="6"/>
        <v>145722</v>
      </c>
      <c r="Y38" s="123">
        <f t="shared" si="7"/>
        <v>97148</v>
      </c>
      <c r="Z38" s="127">
        <f t="shared" si="8"/>
        <v>48574</v>
      </c>
      <c r="AA38" s="107">
        <f t="shared" si="9"/>
        <v>5003128.5199999996</v>
      </c>
    </row>
    <row r="39" spans="1:27" s="30" customFormat="1" ht="23.1" customHeight="1">
      <c r="A39" s="125">
        <v>25</v>
      </c>
      <c r="B39" s="12" t="s">
        <v>58</v>
      </c>
      <c r="C39" s="43"/>
      <c r="D39" s="12">
        <v>2.2599999999999998</v>
      </c>
      <c r="E39" s="43"/>
      <c r="F39" s="43"/>
      <c r="G39" s="43"/>
      <c r="H39" s="44"/>
      <c r="I39" s="45">
        <f>H39+E39+D39</f>
        <v>2.2599999999999998</v>
      </c>
      <c r="J39" s="46">
        <f t="shared" si="10"/>
        <v>3367399.9999999995</v>
      </c>
      <c r="K39" s="43"/>
      <c r="L39" s="46">
        <f t="shared" si="11"/>
        <v>101021.99999999997</v>
      </c>
      <c r="M39" s="125"/>
      <c r="N39" s="123">
        <f t="shared" si="16"/>
        <v>3013823</v>
      </c>
      <c r="O39" s="123">
        <f t="shared" si="17"/>
        <v>353576.99999999994</v>
      </c>
      <c r="P39" s="123">
        <f t="shared" si="12"/>
        <v>0</v>
      </c>
      <c r="Q39" s="123">
        <f t="shared" si="13"/>
        <v>0</v>
      </c>
      <c r="R39" s="123">
        <f t="shared" si="18"/>
        <v>0</v>
      </c>
      <c r="S39" s="123">
        <f t="shared" si="19"/>
        <v>0</v>
      </c>
      <c r="T39" s="126" t="s">
        <v>162</v>
      </c>
      <c r="U39" s="126" t="s">
        <v>163</v>
      </c>
      <c r="V39" s="123">
        <f t="shared" si="4"/>
        <v>3367400</v>
      </c>
      <c r="W39" s="123">
        <f t="shared" si="5"/>
        <v>589295</v>
      </c>
      <c r="X39" s="123">
        <f t="shared" si="6"/>
        <v>101022</v>
      </c>
      <c r="Y39" s="123">
        <f t="shared" si="7"/>
        <v>67348</v>
      </c>
      <c r="Z39" s="127">
        <f t="shared" si="8"/>
        <v>33674</v>
      </c>
      <c r="AA39" s="107">
        <f t="shared" si="9"/>
        <v>3468426.5199999996</v>
      </c>
    </row>
    <row r="40" spans="1:27" s="30" customFormat="1" ht="23.1" customHeight="1">
      <c r="A40" s="125"/>
      <c r="B40" s="13" t="s">
        <v>59</v>
      </c>
      <c r="C40" s="43"/>
      <c r="D40" s="12"/>
      <c r="E40" s="43"/>
      <c r="F40" s="43"/>
      <c r="G40" s="43"/>
      <c r="H40" s="44"/>
      <c r="I40" s="45"/>
      <c r="J40" s="46"/>
      <c r="K40" s="43"/>
      <c r="L40" s="162">
        <f>L41+L42+L43</f>
        <v>415710</v>
      </c>
      <c r="M40" s="125"/>
      <c r="N40" s="123">
        <f t="shared" si="16"/>
        <v>0</v>
      </c>
      <c r="O40" s="123">
        <f t="shared" si="17"/>
        <v>0</v>
      </c>
      <c r="P40" s="123">
        <f t="shared" si="12"/>
        <v>0</v>
      </c>
      <c r="Q40" s="123">
        <f t="shared" si="13"/>
        <v>0</v>
      </c>
      <c r="R40" s="123">
        <f t="shared" si="18"/>
        <v>0</v>
      </c>
      <c r="S40" s="123">
        <f t="shared" si="19"/>
        <v>0</v>
      </c>
      <c r="T40" s="126" t="s">
        <v>162</v>
      </c>
      <c r="U40" s="126" t="s">
        <v>163</v>
      </c>
      <c r="V40" s="123">
        <f t="shared" si="4"/>
        <v>0</v>
      </c>
      <c r="W40" s="123">
        <f t="shared" si="5"/>
        <v>0</v>
      </c>
      <c r="X40" s="123">
        <f t="shared" si="6"/>
        <v>0</v>
      </c>
      <c r="Y40" s="123">
        <f t="shared" si="7"/>
        <v>0</v>
      </c>
      <c r="Z40" s="127">
        <f t="shared" si="8"/>
        <v>0</v>
      </c>
      <c r="AA40" s="107">
        <f t="shared" si="9"/>
        <v>415710</v>
      </c>
    </row>
    <row r="41" spans="1:27" s="79" customFormat="1" ht="23.1" customHeight="1">
      <c r="A41" s="125">
        <v>26</v>
      </c>
      <c r="B41" s="12" t="s">
        <v>60</v>
      </c>
      <c r="C41" s="43" t="s">
        <v>158</v>
      </c>
      <c r="D41" s="12">
        <v>4.0599999999999996</v>
      </c>
      <c r="E41" s="43">
        <v>0.2</v>
      </c>
      <c r="F41" s="43"/>
      <c r="G41" s="152">
        <v>0.08</v>
      </c>
      <c r="H41" s="91">
        <v>0.32</v>
      </c>
      <c r="I41" s="45">
        <f>H41+E41+D41</f>
        <v>4.58</v>
      </c>
      <c r="J41" s="46">
        <f t="shared" si="10"/>
        <v>6824200</v>
      </c>
      <c r="K41" s="43"/>
      <c r="L41" s="46">
        <f t="shared" si="11"/>
        <v>204726</v>
      </c>
      <c r="M41" s="125"/>
      <c r="N41" s="123">
        <f t="shared" si="16"/>
        <v>5414213</v>
      </c>
      <c r="O41" s="123">
        <f t="shared" si="17"/>
        <v>635186.99999999988</v>
      </c>
      <c r="P41" s="123">
        <f t="shared" si="12"/>
        <v>266710</v>
      </c>
      <c r="Q41" s="123">
        <f t="shared" si="13"/>
        <v>31290</v>
      </c>
      <c r="R41" s="123">
        <f t="shared" si="18"/>
        <v>426736</v>
      </c>
      <c r="S41" s="123">
        <f t="shared" si="19"/>
        <v>50064</v>
      </c>
      <c r="T41" s="126" t="s">
        <v>162</v>
      </c>
      <c r="U41" s="126" t="s">
        <v>163</v>
      </c>
      <c r="V41" s="123">
        <f t="shared" si="4"/>
        <v>6824200</v>
      </c>
      <c r="W41" s="123">
        <f t="shared" si="5"/>
        <v>1194235</v>
      </c>
      <c r="X41" s="123">
        <f t="shared" si="6"/>
        <v>204726</v>
      </c>
      <c r="Y41" s="123">
        <f t="shared" si="7"/>
        <v>136484</v>
      </c>
      <c r="Z41" s="127">
        <f t="shared" si="8"/>
        <v>68242</v>
      </c>
      <c r="AA41" s="107">
        <f t="shared" si="9"/>
        <v>7028935.2400000002</v>
      </c>
    </row>
    <row r="42" spans="1:27" s="30" customFormat="1" ht="23.1" customHeight="1">
      <c r="A42" s="125">
        <v>27</v>
      </c>
      <c r="B42" s="12" t="s">
        <v>62</v>
      </c>
      <c r="C42" s="43"/>
      <c r="D42" s="12">
        <v>2.2599999999999998</v>
      </c>
      <c r="E42" s="43"/>
      <c r="F42" s="43"/>
      <c r="G42" s="43"/>
      <c r="H42" s="44"/>
      <c r="I42" s="45">
        <f>H42+E42+D42</f>
        <v>2.2599999999999998</v>
      </c>
      <c r="J42" s="46">
        <f t="shared" si="10"/>
        <v>3367399.9999999995</v>
      </c>
      <c r="K42" s="43"/>
      <c r="L42" s="46">
        <f t="shared" si="11"/>
        <v>101021.99999999997</v>
      </c>
      <c r="M42" s="125"/>
      <c r="N42" s="123">
        <f t="shared" si="16"/>
        <v>3013823</v>
      </c>
      <c r="O42" s="123">
        <f t="shared" si="17"/>
        <v>353576.99999999994</v>
      </c>
      <c r="P42" s="123">
        <f t="shared" si="12"/>
        <v>0</v>
      </c>
      <c r="Q42" s="123">
        <f t="shared" si="13"/>
        <v>0</v>
      </c>
      <c r="R42" s="123">
        <f t="shared" si="18"/>
        <v>0</v>
      </c>
      <c r="S42" s="123">
        <f t="shared" si="19"/>
        <v>0</v>
      </c>
      <c r="T42" s="126" t="s">
        <v>162</v>
      </c>
      <c r="U42" s="126" t="s">
        <v>163</v>
      </c>
      <c r="V42" s="123">
        <f t="shared" si="4"/>
        <v>3367400</v>
      </c>
      <c r="W42" s="123">
        <f t="shared" si="5"/>
        <v>589295</v>
      </c>
      <c r="X42" s="123">
        <f t="shared" si="6"/>
        <v>101022</v>
      </c>
      <c r="Y42" s="123">
        <f t="shared" si="7"/>
        <v>67348</v>
      </c>
      <c r="Z42" s="127">
        <f t="shared" si="8"/>
        <v>33674</v>
      </c>
      <c r="AA42" s="107">
        <f t="shared" ref="AA42:AA73" si="20">SUM(D42:M42)</f>
        <v>3468426.5199999996</v>
      </c>
    </row>
    <row r="43" spans="1:27" s="30" customFormat="1" ht="23.1" customHeight="1">
      <c r="A43" s="125">
        <v>28</v>
      </c>
      <c r="B43" s="12" t="s">
        <v>63</v>
      </c>
      <c r="C43" s="43"/>
      <c r="D43" s="12">
        <v>2.46</v>
      </c>
      <c r="E43" s="43"/>
      <c r="F43" s="43"/>
      <c r="G43" s="43"/>
      <c r="H43" s="44"/>
      <c r="I43" s="45">
        <f>H43+E43+D43</f>
        <v>2.46</v>
      </c>
      <c r="J43" s="46">
        <f t="shared" si="10"/>
        <v>3665400</v>
      </c>
      <c r="K43" s="43"/>
      <c r="L43" s="46">
        <f t="shared" si="11"/>
        <v>109962</v>
      </c>
      <c r="M43" s="125"/>
      <c r="N43" s="123">
        <f t="shared" si="16"/>
        <v>3280533.0000000005</v>
      </c>
      <c r="O43" s="123">
        <f t="shared" si="17"/>
        <v>384867</v>
      </c>
      <c r="P43" s="123">
        <f t="shared" si="12"/>
        <v>0</v>
      </c>
      <c r="Q43" s="123">
        <f t="shared" si="13"/>
        <v>0</v>
      </c>
      <c r="R43" s="123">
        <f t="shared" si="18"/>
        <v>0</v>
      </c>
      <c r="S43" s="123">
        <f t="shared" si="19"/>
        <v>0</v>
      </c>
      <c r="T43" s="126" t="s">
        <v>162</v>
      </c>
      <c r="U43" s="126" t="s">
        <v>163</v>
      </c>
      <c r="V43" s="123">
        <f t="shared" si="4"/>
        <v>3665400.0000000005</v>
      </c>
      <c r="W43" s="123">
        <f t="shared" si="5"/>
        <v>641445</v>
      </c>
      <c r="X43" s="123">
        <f t="shared" si="6"/>
        <v>109962.00000000001</v>
      </c>
      <c r="Y43" s="123">
        <f t="shared" si="7"/>
        <v>73308.000000000015</v>
      </c>
      <c r="Z43" s="127">
        <f t="shared" si="8"/>
        <v>36654.000000000007</v>
      </c>
      <c r="AA43" s="107">
        <f t="shared" si="20"/>
        <v>3775366.92</v>
      </c>
    </row>
    <row r="44" spans="1:27" s="30" customFormat="1" ht="23.1" customHeight="1">
      <c r="A44" s="125"/>
      <c r="B44" s="13" t="s">
        <v>65</v>
      </c>
      <c r="C44" s="43"/>
      <c r="D44" s="12"/>
      <c r="E44" s="43"/>
      <c r="F44" s="43"/>
      <c r="G44" s="43"/>
      <c r="H44" s="44"/>
      <c r="I44" s="45"/>
      <c r="J44" s="46"/>
      <c r="K44" s="43"/>
      <c r="L44" s="162">
        <f>L45+L46+L47</f>
        <v>556962</v>
      </c>
      <c r="M44" s="125"/>
      <c r="N44" s="123">
        <f t="shared" si="16"/>
        <v>0</v>
      </c>
      <c r="O44" s="123">
        <f t="shared" si="17"/>
        <v>0</v>
      </c>
      <c r="P44" s="123">
        <f t="shared" si="12"/>
        <v>0</v>
      </c>
      <c r="Q44" s="123">
        <f t="shared" si="13"/>
        <v>0</v>
      </c>
      <c r="R44" s="123">
        <f t="shared" si="18"/>
        <v>0</v>
      </c>
      <c r="S44" s="123">
        <f t="shared" si="19"/>
        <v>0</v>
      </c>
      <c r="T44" s="126" t="s">
        <v>162</v>
      </c>
      <c r="U44" s="126" t="s">
        <v>163</v>
      </c>
      <c r="V44" s="123">
        <f t="shared" si="4"/>
        <v>0</v>
      </c>
      <c r="W44" s="123">
        <f t="shared" si="5"/>
        <v>0</v>
      </c>
      <c r="X44" s="123">
        <f t="shared" si="6"/>
        <v>0</v>
      </c>
      <c r="Y44" s="123">
        <f t="shared" si="7"/>
        <v>0</v>
      </c>
      <c r="Z44" s="127">
        <f t="shared" si="8"/>
        <v>0</v>
      </c>
      <c r="AA44" s="107">
        <f t="shared" si="20"/>
        <v>556962</v>
      </c>
    </row>
    <row r="45" spans="1:27" s="30" customFormat="1" ht="23.1" customHeight="1">
      <c r="A45" s="125">
        <v>29</v>
      </c>
      <c r="B45" s="12" t="s">
        <v>66</v>
      </c>
      <c r="C45" s="43" t="s">
        <v>158</v>
      </c>
      <c r="D45" s="12">
        <v>4.0599999999999996</v>
      </c>
      <c r="E45" s="43">
        <v>0.2</v>
      </c>
      <c r="F45" s="43"/>
      <c r="G45" s="152">
        <v>0.06</v>
      </c>
      <c r="H45" s="91">
        <v>0.24</v>
      </c>
      <c r="I45" s="45">
        <f>H45+E45+D45</f>
        <v>4.5</v>
      </c>
      <c r="J45" s="46">
        <f t="shared" si="10"/>
        <v>6705000</v>
      </c>
      <c r="K45" s="43"/>
      <c r="L45" s="46">
        <f t="shared" si="11"/>
        <v>201150</v>
      </c>
      <c r="M45" s="125"/>
      <c r="N45" s="123">
        <f t="shared" si="16"/>
        <v>5414213</v>
      </c>
      <c r="O45" s="123">
        <f t="shared" si="17"/>
        <v>635186.99999999988</v>
      </c>
      <c r="P45" s="123">
        <f t="shared" si="12"/>
        <v>266710</v>
      </c>
      <c r="Q45" s="123">
        <f t="shared" si="13"/>
        <v>31290</v>
      </c>
      <c r="R45" s="123">
        <f t="shared" si="18"/>
        <v>320052</v>
      </c>
      <c r="S45" s="123">
        <f t="shared" si="19"/>
        <v>37548</v>
      </c>
      <c r="T45" s="126" t="s">
        <v>162</v>
      </c>
      <c r="U45" s="126" t="s">
        <v>163</v>
      </c>
      <c r="V45" s="123">
        <f t="shared" si="4"/>
        <v>6705000</v>
      </c>
      <c r="W45" s="123">
        <f t="shared" si="5"/>
        <v>1173375</v>
      </c>
      <c r="X45" s="123">
        <f t="shared" si="6"/>
        <v>201150</v>
      </c>
      <c r="Y45" s="123">
        <f t="shared" si="7"/>
        <v>134100</v>
      </c>
      <c r="Z45" s="127">
        <f t="shared" si="8"/>
        <v>67050</v>
      </c>
      <c r="AA45" s="107">
        <f t="shared" si="20"/>
        <v>6906159.0599999996</v>
      </c>
    </row>
    <row r="46" spans="1:27" s="30" customFormat="1" ht="23.1" customHeight="1">
      <c r="A46" s="125">
        <v>30</v>
      </c>
      <c r="B46" s="12" t="s">
        <v>67</v>
      </c>
      <c r="C46" s="1"/>
      <c r="D46" s="12">
        <v>4.0599999999999996</v>
      </c>
      <c r="E46" s="2"/>
      <c r="F46" s="3"/>
      <c r="G46" s="152">
        <v>0.06</v>
      </c>
      <c r="H46" s="91">
        <v>0.24</v>
      </c>
      <c r="I46" s="45">
        <f>H46+E46+D46</f>
        <v>4.3</v>
      </c>
      <c r="J46" s="46">
        <f t="shared" si="10"/>
        <v>6407000</v>
      </c>
      <c r="K46" s="5"/>
      <c r="L46" s="46">
        <f t="shared" si="11"/>
        <v>192210</v>
      </c>
      <c r="M46" s="129"/>
      <c r="N46" s="123">
        <f t="shared" si="16"/>
        <v>5414213</v>
      </c>
      <c r="O46" s="123">
        <f t="shared" si="17"/>
        <v>635186.99999999988</v>
      </c>
      <c r="P46" s="123">
        <f t="shared" ref="P46:P77" si="21">E46*1490000*T46</f>
        <v>0</v>
      </c>
      <c r="Q46" s="123">
        <f t="shared" ref="Q46:Q77" si="22">E46*1490000*U46</f>
        <v>0</v>
      </c>
      <c r="R46" s="123">
        <f t="shared" si="18"/>
        <v>320052</v>
      </c>
      <c r="S46" s="123">
        <f t="shared" si="19"/>
        <v>37548</v>
      </c>
      <c r="T46" s="126" t="s">
        <v>162</v>
      </c>
      <c r="U46" s="126" t="s">
        <v>163</v>
      </c>
      <c r="V46" s="123">
        <f t="shared" si="4"/>
        <v>6407000</v>
      </c>
      <c r="W46" s="123">
        <f t="shared" si="5"/>
        <v>1121225</v>
      </c>
      <c r="X46" s="123">
        <f t="shared" si="6"/>
        <v>192210</v>
      </c>
      <c r="Y46" s="123">
        <f t="shared" si="7"/>
        <v>128140</v>
      </c>
      <c r="Z46" s="127">
        <f t="shared" si="8"/>
        <v>64070</v>
      </c>
      <c r="AA46" s="107">
        <f t="shared" si="20"/>
        <v>6599218.6600000001</v>
      </c>
    </row>
    <row r="47" spans="1:27" s="30" customFormat="1" ht="23.1" customHeight="1">
      <c r="A47" s="125">
        <v>31</v>
      </c>
      <c r="B47" s="12" t="s">
        <v>68</v>
      </c>
      <c r="C47" s="1"/>
      <c r="D47" s="12">
        <v>3.66</v>
      </c>
      <c r="E47" s="2"/>
      <c r="F47" s="3"/>
      <c r="G47" s="4"/>
      <c r="H47" s="44"/>
      <c r="I47" s="45">
        <f>H47+E47+D47</f>
        <v>3.66</v>
      </c>
      <c r="J47" s="46">
        <f t="shared" si="10"/>
        <v>5453400</v>
      </c>
      <c r="K47" s="5"/>
      <c r="L47" s="46">
        <f t="shared" si="11"/>
        <v>163602</v>
      </c>
      <c r="M47" s="129"/>
      <c r="N47" s="123">
        <f t="shared" si="16"/>
        <v>4880793</v>
      </c>
      <c r="O47" s="123">
        <f t="shared" si="17"/>
        <v>572607</v>
      </c>
      <c r="P47" s="123">
        <f t="shared" si="21"/>
        <v>0</v>
      </c>
      <c r="Q47" s="123">
        <f t="shared" si="22"/>
        <v>0</v>
      </c>
      <c r="R47" s="123">
        <f t="shared" si="18"/>
        <v>0</v>
      </c>
      <c r="S47" s="123">
        <f t="shared" si="19"/>
        <v>0</v>
      </c>
      <c r="T47" s="126" t="s">
        <v>162</v>
      </c>
      <c r="U47" s="126" t="s">
        <v>163</v>
      </c>
      <c r="V47" s="123">
        <f t="shared" si="4"/>
        <v>5453400</v>
      </c>
      <c r="W47" s="123">
        <f t="shared" si="5"/>
        <v>954344.99999999988</v>
      </c>
      <c r="X47" s="123">
        <f t="shared" si="6"/>
        <v>163602</v>
      </c>
      <c r="Y47" s="123">
        <f t="shared" si="7"/>
        <v>109068</v>
      </c>
      <c r="Z47" s="127">
        <f t="shared" si="8"/>
        <v>54534</v>
      </c>
      <c r="AA47" s="107">
        <f t="shared" si="20"/>
        <v>5617009.3200000003</v>
      </c>
    </row>
    <row r="48" spans="1:27" s="30" customFormat="1" ht="23.1" customHeight="1">
      <c r="A48" s="125"/>
      <c r="B48" s="13" t="s">
        <v>172</v>
      </c>
      <c r="C48" s="1"/>
      <c r="D48" s="12"/>
      <c r="E48" s="2"/>
      <c r="F48" s="3"/>
      <c r="G48" s="4"/>
      <c r="H48" s="44"/>
      <c r="I48" s="45"/>
      <c r="J48" s="46"/>
      <c r="K48" s="5"/>
      <c r="L48" s="162">
        <f>L49+L50+L51+L52+L53+L54+L55+L56</f>
        <v>1264116</v>
      </c>
      <c r="M48" s="129"/>
      <c r="N48" s="123">
        <f t="shared" si="16"/>
        <v>0</v>
      </c>
      <c r="O48" s="123">
        <f t="shared" si="17"/>
        <v>0</v>
      </c>
      <c r="P48" s="123">
        <f t="shared" si="21"/>
        <v>0</v>
      </c>
      <c r="Q48" s="123">
        <f t="shared" si="22"/>
        <v>0</v>
      </c>
      <c r="R48" s="123">
        <f t="shared" si="18"/>
        <v>0</v>
      </c>
      <c r="S48" s="123">
        <f t="shared" si="19"/>
        <v>0</v>
      </c>
      <c r="T48" s="126" t="s">
        <v>162</v>
      </c>
      <c r="U48" s="126" t="s">
        <v>163</v>
      </c>
      <c r="V48" s="123">
        <f t="shared" si="4"/>
        <v>0</v>
      </c>
      <c r="W48" s="123">
        <f t="shared" si="5"/>
        <v>0</v>
      </c>
      <c r="X48" s="123">
        <f t="shared" si="6"/>
        <v>0</v>
      </c>
      <c r="Y48" s="123">
        <f t="shared" si="7"/>
        <v>0</v>
      </c>
      <c r="Z48" s="127">
        <f t="shared" si="8"/>
        <v>0</v>
      </c>
      <c r="AA48" s="107">
        <f t="shared" si="20"/>
        <v>1264116</v>
      </c>
    </row>
    <row r="49" spans="1:27" s="30" customFormat="1" ht="23.1" customHeight="1">
      <c r="A49" s="125">
        <v>32</v>
      </c>
      <c r="B49" s="12" t="s">
        <v>80</v>
      </c>
      <c r="C49" s="43" t="s">
        <v>158</v>
      </c>
      <c r="D49" s="12">
        <v>4.32</v>
      </c>
      <c r="E49" s="43">
        <v>0.2</v>
      </c>
      <c r="F49" s="3"/>
      <c r="G49" s="4"/>
      <c r="H49" s="44"/>
      <c r="I49" s="45">
        <f t="shared" ref="I49:I56" si="23">H49+E49+D49</f>
        <v>4.5200000000000005</v>
      </c>
      <c r="J49" s="46">
        <f>I49*1490000</f>
        <v>6734800.0000000009</v>
      </c>
      <c r="K49" s="5"/>
      <c r="L49" s="46">
        <f t="shared" si="11"/>
        <v>202044.00000000006</v>
      </c>
      <c r="M49" s="129"/>
      <c r="N49" s="123">
        <f t="shared" si="16"/>
        <v>5760936.0000000009</v>
      </c>
      <c r="O49" s="123">
        <f t="shared" si="17"/>
        <v>675864</v>
      </c>
      <c r="P49" s="123">
        <f t="shared" si="21"/>
        <v>266710</v>
      </c>
      <c r="Q49" s="123">
        <f t="shared" si="22"/>
        <v>31290</v>
      </c>
      <c r="R49" s="123">
        <f t="shared" si="18"/>
        <v>0</v>
      </c>
      <c r="S49" s="123">
        <f t="shared" si="19"/>
        <v>0</v>
      </c>
      <c r="T49" s="126" t="s">
        <v>162</v>
      </c>
      <c r="U49" s="126" t="s">
        <v>163</v>
      </c>
      <c r="V49" s="123">
        <f t="shared" si="4"/>
        <v>6734800.0000000009</v>
      </c>
      <c r="W49" s="123">
        <f>V49*17.5%</f>
        <v>1178590</v>
      </c>
      <c r="X49" s="123">
        <f>V49*3%</f>
        <v>202044.00000000003</v>
      </c>
      <c r="Y49" s="123">
        <f t="shared" si="7"/>
        <v>134696.00000000003</v>
      </c>
      <c r="Z49" s="127">
        <f>V49*1%</f>
        <v>67348.000000000015</v>
      </c>
      <c r="AA49" s="107">
        <f t="shared" si="20"/>
        <v>6936853.040000001</v>
      </c>
    </row>
    <row r="50" spans="1:27" s="30" customFormat="1" ht="23.1" customHeight="1">
      <c r="A50" s="125">
        <v>33</v>
      </c>
      <c r="B50" s="12" t="s">
        <v>72</v>
      </c>
      <c r="C50" s="43" t="s">
        <v>179</v>
      </c>
      <c r="D50" s="12">
        <v>4.6500000000000004</v>
      </c>
      <c r="E50" s="43">
        <v>0.15</v>
      </c>
      <c r="F50" s="3"/>
      <c r="G50" s="4"/>
      <c r="H50" s="44"/>
      <c r="I50" s="45">
        <f t="shared" si="23"/>
        <v>4.8000000000000007</v>
      </c>
      <c r="J50" s="46">
        <f t="shared" si="10"/>
        <v>7152000.0000000009</v>
      </c>
      <c r="K50" s="5"/>
      <c r="L50" s="46">
        <f t="shared" si="11"/>
        <v>214560.00000000006</v>
      </c>
      <c r="M50" s="129"/>
      <c r="N50" s="123">
        <f t="shared" si="16"/>
        <v>6201007.5000000009</v>
      </c>
      <c r="O50" s="123">
        <f t="shared" si="17"/>
        <v>727492.50000000012</v>
      </c>
      <c r="P50" s="123">
        <f t="shared" si="21"/>
        <v>200032.5</v>
      </c>
      <c r="Q50" s="123">
        <f t="shared" si="22"/>
        <v>23467.5</v>
      </c>
      <c r="R50" s="123">
        <f t="shared" si="18"/>
        <v>0</v>
      </c>
      <c r="S50" s="123">
        <f t="shared" si="19"/>
        <v>0</v>
      </c>
      <c r="T50" s="126" t="s">
        <v>162</v>
      </c>
      <c r="U50" s="126" t="s">
        <v>163</v>
      </c>
      <c r="V50" s="123">
        <f t="shared" si="4"/>
        <v>7152000.0000000009</v>
      </c>
      <c r="W50" s="123">
        <f t="shared" si="5"/>
        <v>1251600</v>
      </c>
      <c r="X50" s="123">
        <f t="shared" si="6"/>
        <v>214560.00000000003</v>
      </c>
      <c r="Y50" s="123">
        <f t="shared" si="7"/>
        <v>143040.00000000003</v>
      </c>
      <c r="Z50" s="127">
        <f t="shared" si="8"/>
        <v>71520.000000000015</v>
      </c>
      <c r="AA50" s="107">
        <f t="shared" si="20"/>
        <v>7366569.6000000006</v>
      </c>
    </row>
    <row r="51" spans="1:27" s="30" customFormat="1" ht="23.1" customHeight="1">
      <c r="A51" s="125">
        <v>34</v>
      </c>
      <c r="B51" s="12" t="s">
        <v>73</v>
      </c>
      <c r="C51" s="1"/>
      <c r="D51" s="12">
        <v>2.2599999999999998</v>
      </c>
      <c r="E51" s="2"/>
      <c r="F51" s="3"/>
      <c r="G51" s="4"/>
      <c r="H51" s="44"/>
      <c r="I51" s="45">
        <f t="shared" si="23"/>
        <v>2.2599999999999998</v>
      </c>
      <c r="J51" s="46">
        <f t="shared" si="10"/>
        <v>3367399.9999999995</v>
      </c>
      <c r="K51" s="5"/>
      <c r="L51" s="46">
        <f t="shared" si="11"/>
        <v>101021.99999999997</v>
      </c>
      <c r="M51" s="129"/>
      <c r="N51" s="123">
        <f t="shared" si="16"/>
        <v>3013823</v>
      </c>
      <c r="O51" s="123">
        <f t="shared" si="17"/>
        <v>353576.99999999994</v>
      </c>
      <c r="P51" s="123">
        <f t="shared" si="21"/>
        <v>0</v>
      </c>
      <c r="Q51" s="123">
        <f t="shared" si="22"/>
        <v>0</v>
      </c>
      <c r="R51" s="123">
        <f t="shared" si="18"/>
        <v>0</v>
      </c>
      <c r="S51" s="123">
        <f t="shared" si="19"/>
        <v>0</v>
      </c>
      <c r="T51" s="126" t="s">
        <v>162</v>
      </c>
      <c r="U51" s="126" t="s">
        <v>163</v>
      </c>
      <c r="V51" s="123">
        <f t="shared" si="4"/>
        <v>3367400</v>
      </c>
      <c r="W51" s="123">
        <f t="shared" si="5"/>
        <v>589295</v>
      </c>
      <c r="X51" s="123">
        <f>V51*3%</f>
        <v>101022</v>
      </c>
      <c r="Y51" s="123">
        <f t="shared" si="7"/>
        <v>67348</v>
      </c>
      <c r="Z51" s="127">
        <f>V51*1%</f>
        <v>33674</v>
      </c>
      <c r="AA51" s="107">
        <f t="shared" si="20"/>
        <v>3468426.5199999996</v>
      </c>
    </row>
    <row r="52" spans="1:27" s="30" customFormat="1" ht="23.1" customHeight="1">
      <c r="A52" s="125">
        <v>35</v>
      </c>
      <c r="B52" s="12" t="s">
        <v>74</v>
      </c>
      <c r="C52" s="1"/>
      <c r="D52" s="12">
        <v>4.0599999999999996</v>
      </c>
      <c r="E52" s="2"/>
      <c r="F52" s="3"/>
      <c r="G52" s="150">
        <v>0.05</v>
      </c>
      <c r="H52" s="151">
        <v>0.2</v>
      </c>
      <c r="I52" s="45">
        <f t="shared" si="23"/>
        <v>4.26</v>
      </c>
      <c r="J52" s="46">
        <f t="shared" si="10"/>
        <v>6347400</v>
      </c>
      <c r="K52" s="5"/>
      <c r="L52" s="46">
        <f t="shared" si="11"/>
        <v>190422</v>
      </c>
      <c r="M52" s="129"/>
      <c r="N52" s="123">
        <f t="shared" si="16"/>
        <v>5414213</v>
      </c>
      <c r="O52" s="123">
        <f t="shared" si="17"/>
        <v>635186.99999999988</v>
      </c>
      <c r="P52" s="123">
        <f t="shared" si="21"/>
        <v>0</v>
      </c>
      <c r="Q52" s="123">
        <f t="shared" si="22"/>
        <v>0</v>
      </c>
      <c r="R52" s="123">
        <f t="shared" si="18"/>
        <v>266710</v>
      </c>
      <c r="S52" s="123">
        <f t="shared" si="19"/>
        <v>31290</v>
      </c>
      <c r="T52" s="126" t="s">
        <v>162</v>
      </c>
      <c r="U52" s="126" t="s">
        <v>163</v>
      </c>
      <c r="V52" s="123">
        <f t="shared" si="4"/>
        <v>6347400</v>
      </c>
      <c r="W52" s="123">
        <f t="shared" si="5"/>
        <v>1110795</v>
      </c>
      <c r="X52" s="123">
        <f t="shared" ref="X52:X115" si="24">V52*3%</f>
        <v>190422</v>
      </c>
      <c r="Y52" s="123">
        <f t="shared" si="7"/>
        <v>126948</v>
      </c>
      <c r="Z52" s="127">
        <f t="shared" ref="Z52:Z80" si="25">V52*1%</f>
        <v>63474</v>
      </c>
      <c r="AA52" s="107">
        <f t="shared" si="20"/>
        <v>6537830.5700000003</v>
      </c>
    </row>
    <row r="53" spans="1:27" s="30" customFormat="1" ht="23.1" customHeight="1">
      <c r="A53" s="125">
        <v>36</v>
      </c>
      <c r="B53" s="12" t="s">
        <v>75</v>
      </c>
      <c r="C53" s="1"/>
      <c r="D53" s="12">
        <v>3.66</v>
      </c>
      <c r="E53" s="2"/>
      <c r="F53" s="3"/>
      <c r="G53" s="4"/>
      <c r="H53" s="44"/>
      <c r="I53" s="45">
        <f t="shared" si="23"/>
        <v>3.66</v>
      </c>
      <c r="J53" s="46">
        <f t="shared" si="10"/>
        <v>5453400</v>
      </c>
      <c r="K53" s="5"/>
      <c r="L53" s="46">
        <f t="shared" si="11"/>
        <v>163602</v>
      </c>
      <c r="M53" s="129"/>
      <c r="N53" s="123">
        <f t="shared" si="16"/>
        <v>4880793</v>
      </c>
      <c r="O53" s="123">
        <f t="shared" si="17"/>
        <v>572607</v>
      </c>
      <c r="P53" s="123">
        <f t="shared" si="21"/>
        <v>0</v>
      </c>
      <c r="Q53" s="123">
        <f t="shared" si="22"/>
        <v>0</v>
      </c>
      <c r="R53" s="123">
        <f t="shared" si="18"/>
        <v>0</v>
      </c>
      <c r="S53" s="123">
        <f t="shared" si="19"/>
        <v>0</v>
      </c>
      <c r="T53" s="126" t="s">
        <v>162</v>
      </c>
      <c r="U53" s="126" t="s">
        <v>163</v>
      </c>
      <c r="V53" s="123">
        <f t="shared" si="4"/>
        <v>5453400</v>
      </c>
      <c r="W53" s="123">
        <f t="shared" si="5"/>
        <v>954344.99999999988</v>
      </c>
      <c r="X53" s="123">
        <f t="shared" si="24"/>
        <v>163602</v>
      </c>
      <c r="Y53" s="123">
        <f t="shared" si="7"/>
        <v>109068</v>
      </c>
      <c r="Z53" s="127">
        <f t="shared" si="25"/>
        <v>54534</v>
      </c>
      <c r="AA53" s="107">
        <f t="shared" si="20"/>
        <v>5617009.3200000003</v>
      </c>
    </row>
    <row r="54" spans="1:27" s="30" customFormat="1" ht="23.1" customHeight="1">
      <c r="A54" s="125">
        <v>37</v>
      </c>
      <c r="B54" s="12" t="s">
        <v>81</v>
      </c>
      <c r="C54" s="1"/>
      <c r="D54" s="12">
        <v>3.86</v>
      </c>
      <c r="E54" s="2"/>
      <c r="F54" s="3"/>
      <c r="G54" s="4"/>
      <c r="H54" s="44"/>
      <c r="I54" s="45">
        <f t="shared" si="23"/>
        <v>3.86</v>
      </c>
      <c r="J54" s="46">
        <f>I54*1490000</f>
        <v>5751400</v>
      </c>
      <c r="K54" s="5"/>
      <c r="L54" s="46">
        <f t="shared" si="11"/>
        <v>172542</v>
      </c>
      <c r="M54" s="129"/>
      <c r="N54" s="123">
        <f t="shared" si="16"/>
        <v>5147503</v>
      </c>
      <c r="O54" s="123">
        <f t="shared" si="17"/>
        <v>603897</v>
      </c>
      <c r="P54" s="123">
        <f t="shared" si="21"/>
        <v>0</v>
      </c>
      <c r="Q54" s="123">
        <f t="shared" si="22"/>
        <v>0</v>
      </c>
      <c r="R54" s="123">
        <f t="shared" si="18"/>
        <v>0</v>
      </c>
      <c r="S54" s="123">
        <f t="shared" si="19"/>
        <v>0</v>
      </c>
      <c r="T54" s="126" t="s">
        <v>162</v>
      </c>
      <c r="U54" s="126" t="s">
        <v>163</v>
      </c>
      <c r="V54" s="123">
        <f t="shared" si="4"/>
        <v>5751400</v>
      </c>
      <c r="W54" s="123">
        <f>V54*17.5%</f>
        <v>1006494.9999999999</v>
      </c>
      <c r="X54" s="123">
        <f>V54*3%</f>
        <v>172542</v>
      </c>
      <c r="Y54" s="123">
        <f t="shared" si="7"/>
        <v>115028</v>
      </c>
      <c r="Z54" s="127">
        <f>V54*1%</f>
        <v>57514</v>
      </c>
      <c r="AA54" s="107">
        <f t="shared" si="20"/>
        <v>5923949.7199999997</v>
      </c>
    </row>
    <row r="55" spans="1:27" s="30" customFormat="1" ht="23.1" customHeight="1">
      <c r="A55" s="125">
        <v>38</v>
      </c>
      <c r="B55" s="12" t="s">
        <v>82</v>
      </c>
      <c r="C55" s="1"/>
      <c r="D55" s="12">
        <v>2.2599999999999998</v>
      </c>
      <c r="E55" s="2"/>
      <c r="F55" s="3"/>
      <c r="G55" s="4"/>
      <c r="H55" s="44"/>
      <c r="I55" s="45">
        <f t="shared" si="23"/>
        <v>2.2599999999999998</v>
      </c>
      <c r="J55" s="46">
        <f>I55*1490000</f>
        <v>3367399.9999999995</v>
      </c>
      <c r="K55" s="5"/>
      <c r="L55" s="46">
        <f t="shared" si="11"/>
        <v>101021.99999999997</v>
      </c>
      <c r="M55" s="129"/>
      <c r="N55" s="123">
        <f t="shared" si="16"/>
        <v>3013823</v>
      </c>
      <c r="O55" s="123">
        <f t="shared" si="17"/>
        <v>353576.99999999994</v>
      </c>
      <c r="P55" s="123">
        <f t="shared" si="21"/>
        <v>0</v>
      </c>
      <c r="Q55" s="123">
        <f t="shared" si="22"/>
        <v>0</v>
      </c>
      <c r="R55" s="123">
        <f t="shared" si="18"/>
        <v>0</v>
      </c>
      <c r="S55" s="123">
        <f t="shared" si="19"/>
        <v>0</v>
      </c>
      <c r="T55" s="126" t="s">
        <v>162</v>
      </c>
      <c r="U55" s="126" t="s">
        <v>163</v>
      </c>
      <c r="V55" s="123">
        <f t="shared" si="4"/>
        <v>3367400</v>
      </c>
      <c r="W55" s="123">
        <f>V55*17.5%</f>
        <v>589295</v>
      </c>
      <c r="X55" s="123">
        <f>V55*3%</f>
        <v>101022</v>
      </c>
      <c r="Y55" s="123">
        <f t="shared" si="7"/>
        <v>67348</v>
      </c>
      <c r="Z55" s="127">
        <f>V55*1%</f>
        <v>33674</v>
      </c>
      <c r="AA55" s="107">
        <f t="shared" si="20"/>
        <v>3468426.5199999996</v>
      </c>
    </row>
    <row r="56" spans="1:27" s="95" customFormat="1" ht="23.1" customHeight="1">
      <c r="A56" s="125">
        <v>39</v>
      </c>
      <c r="B56" s="12" t="s">
        <v>83</v>
      </c>
      <c r="C56" s="1"/>
      <c r="D56" s="12">
        <v>2.66</v>
      </c>
      <c r="E56" s="2"/>
      <c r="F56" s="3"/>
      <c r="G56" s="4"/>
      <c r="H56" s="44"/>
      <c r="I56" s="45">
        <f t="shared" si="23"/>
        <v>2.66</v>
      </c>
      <c r="J56" s="46">
        <f>I56*1490000</f>
        <v>3963400</v>
      </c>
      <c r="K56" s="5"/>
      <c r="L56" s="46">
        <f t="shared" si="11"/>
        <v>118902</v>
      </c>
      <c r="M56" s="129"/>
      <c r="N56" s="123">
        <f t="shared" ref="N56:N77" si="26">D56*T56*1490000</f>
        <v>3547243</v>
      </c>
      <c r="O56" s="123">
        <f t="shared" ref="O56:O77" si="27">D56*1490000*U56</f>
        <v>416157</v>
      </c>
      <c r="P56" s="123">
        <f t="shared" si="21"/>
        <v>0</v>
      </c>
      <c r="Q56" s="123">
        <f t="shared" si="22"/>
        <v>0</v>
      </c>
      <c r="R56" s="123">
        <f t="shared" ref="R56:R77" si="28">H56*1490000*T56</f>
        <v>0</v>
      </c>
      <c r="S56" s="123">
        <f t="shared" ref="S56:S77" si="29">H56*1490000*U56</f>
        <v>0</v>
      </c>
      <c r="T56" s="126" t="s">
        <v>162</v>
      </c>
      <c r="U56" s="126" t="s">
        <v>163</v>
      </c>
      <c r="V56" s="123">
        <f t="shared" si="4"/>
        <v>3963400</v>
      </c>
      <c r="W56" s="123">
        <f>V56*17.5%</f>
        <v>693595</v>
      </c>
      <c r="X56" s="123">
        <f>V56*3%</f>
        <v>118902</v>
      </c>
      <c r="Y56" s="123">
        <f t="shared" si="7"/>
        <v>79268</v>
      </c>
      <c r="Z56" s="127">
        <f>V56*1%</f>
        <v>39634</v>
      </c>
      <c r="AA56" s="107">
        <f t="shared" si="20"/>
        <v>4082307.32</v>
      </c>
    </row>
    <row r="57" spans="1:27" s="30" customFormat="1" ht="23.1" customHeight="1">
      <c r="A57" s="125"/>
      <c r="B57" s="13" t="s">
        <v>76</v>
      </c>
      <c r="C57" s="1"/>
      <c r="D57" s="12"/>
      <c r="E57" s="2"/>
      <c r="F57" s="3"/>
      <c r="G57" s="6"/>
      <c r="H57" s="44"/>
      <c r="I57" s="45"/>
      <c r="J57" s="46"/>
      <c r="K57" s="5"/>
      <c r="L57" s="162">
        <f>L58+L59+L60</f>
        <v>613731</v>
      </c>
      <c r="M57" s="129"/>
      <c r="N57" s="123">
        <f t="shared" si="26"/>
        <v>0</v>
      </c>
      <c r="O57" s="123">
        <f t="shared" si="27"/>
        <v>0</v>
      </c>
      <c r="P57" s="123">
        <f t="shared" si="21"/>
        <v>0</v>
      </c>
      <c r="Q57" s="123">
        <f t="shared" si="22"/>
        <v>0</v>
      </c>
      <c r="R57" s="123">
        <f t="shared" si="28"/>
        <v>0</v>
      </c>
      <c r="S57" s="123">
        <f t="shared" si="29"/>
        <v>0</v>
      </c>
      <c r="T57" s="126" t="s">
        <v>162</v>
      </c>
      <c r="U57" s="126" t="s">
        <v>163</v>
      </c>
      <c r="V57" s="123">
        <f t="shared" si="4"/>
        <v>0</v>
      </c>
      <c r="W57" s="123">
        <f t="shared" si="5"/>
        <v>0</v>
      </c>
      <c r="X57" s="123">
        <f t="shared" si="24"/>
        <v>0</v>
      </c>
      <c r="Y57" s="123">
        <f t="shared" si="7"/>
        <v>0</v>
      </c>
      <c r="Z57" s="127">
        <f t="shared" si="25"/>
        <v>0</v>
      </c>
      <c r="AA57" s="107">
        <f t="shared" si="20"/>
        <v>613731</v>
      </c>
    </row>
    <row r="58" spans="1:27" s="30" customFormat="1" ht="23.1" customHeight="1">
      <c r="A58" s="125">
        <v>40</v>
      </c>
      <c r="B58" s="12" t="s">
        <v>77</v>
      </c>
      <c r="C58" s="43" t="s">
        <v>158</v>
      </c>
      <c r="D58" s="90">
        <v>4.58</v>
      </c>
      <c r="E58" s="2"/>
      <c r="F58" s="3"/>
      <c r="G58" s="6"/>
      <c r="H58" s="44"/>
      <c r="I58" s="45">
        <f>H58+E58+D58</f>
        <v>4.58</v>
      </c>
      <c r="J58" s="46">
        <f t="shared" si="10"/>
        <v>6824200</v>
      </c>
      <c r="K58" s="5"/>
      <c r="L58" s="46">
        <f t="shared" si="11"/>
        <v>204726</v>
      </c>
      <c r="M58" s="129"/>
      <c r="N58" s="123">
        <f t="shared" si="26"/>
        <v>6107659</v>
      </c>
      <c r="O58" s="123">
        <f t="shared" si="27"/>
        <v>716541</v>
      </c>
      <c r="P58" s="123">
        <f t="shared" si="21"/>
        <v>0</v>
      </c>
      <c r="Q58" s="123">
        <f t="shared" si="22"/>
        <v>0</v>
      </c>
      <c r="R58" s="123">
        <f t="shared" si="28"/>
        <v>0</v>
      </c>
      <c r="S58" s="123">
        <f t="shared" si="29"/>
        <v>0</v>
      </c>
      <c r="T58" s="126" t="s">
        <v>162</v>
      </c>
      <c r="U58" s="126" t="s">
        <v>163</v>
      </c>
      <c r="V58" s="123">
        <f t="shared" si="4"/>
        <v>6824200</v>
      </c>
      <c r="W58" s="123">
        <f t="shared" si="5"/>
        <v>1194235</v>
      </c>
      <c r="X58" s="123">
        <f t="shared" si="24"/>
        <v>204726</v>
      </c>
      <c r="Y58" s="123">
        <f t="shared" si="7"/>
        <v>136484</v>
      </c>
      <c r="Z58" s="127">
        <f t="shared" si="25"/>
        <v>68242</v>
      </c>
      <c r="AA58" s="107">
        <f t="shared" si="20"/>
        <v>7028935.1600000001</v>
      </c>
    </row>
    <row r="59" spans="1:27" s="30" customFormat="1" ht="23.1" customHeight="1">
      <c r="A59" s="125">
        <v>41</v>
      </c>
      <c r="B59" s="12" t="s">
        <v>78</v>
      </c>
      <c r="C59" s="1"/>
      <c r="D59" s="90">
        <v>4.8899999999999997</v>
      </c>
      <c r="E59" s="43">
        <v>0.2</v>
      </c>
      <c r="F59" s="3"/>
      <c r="G59" s="4"/>
      <c r="H59" s="44"/>
      <c r="I59" s="45">
        <f>H59+E59+D59</f>
        <v>5.09</v>
      </c>
      <c r="J59" s="46">
        <f t="shared" si="10"/>
        <v>7584100</v>
      </c>
      <c r="K59" s="5"/>
      <c r="L59" s="46">
        <f t="shared" si="11"/>
        <v>227523</v>
      </c>
      <c r="M59" s="129"/>
      <c r="N59" s="123">
        <f t="shared" si="26"/>
        <v>6521059.5</v>
      </c>
      <c r="O59" s="123">
        <f t="shared" si="27"/>
        <v>765040.49999999988</v>
      </c>
      <c r="P59" s="123">
        <f t="shared" si="21"/>
        <v>266710</v>
      </c>
      <c r="Q59" s="123">
        <f t="shared" si="22"/>
        <v>31290</v>
      </c>
      <c r="R59" s="123">
        <f t="shared" si="28"/>
        <v>0</v>
      </c>
      <c r="S59" s="123">
        <f t="shared" si="29"/>
        <v>0</v>
      </c>
      <c r="T59" s="126" t="s">
        <v>162</v>
      </c>
      <c r="U59" s="126" t="s">
        <v>163</v>
      </c>
      <c r="V59" s="123">
        <f t="shared" si="4"/>
        <v>7584100</v>
      </c>
      <c r="W59" s="123">
        <f t="shared" si="5"/>
        <v>1327217.5</v>
      </c>
      <c r="X59" s="123">
        <f t="shared" si="24"/>
        <v>227523</v>
      </c>
      <c r="Y59" s="123">
        <f t="shared" si="7"/>
        <v>151682</v>
      </c>
      <c r="Z59" s="127">
        <f t="shared" si="25"/>
        <v>75841</v>
      </c>
      <c r="AA59" s="107">
        <f t="shared" si="20"/>
        <v>7811633.1799999997</v>
      </c>
    </row>
    <row r="60" spans="1:27" s="95" customFormat="1" ht="23.1" customHeight="1">
      <c r="A60" s="125">
        <v>42</v>
      </c>
      <c r="B60" s="12" t="s">
        <v>79</v>
      </c>
      <c r="C60" s="1"/>
      <c r="D60" s="12">
        <v>4.0599999999999996</v>
      </c>
      <c r="E60" s="2"/>
      <c r="F60" s="3"/>
      <c r="G60" s="4"/>
      <c r="H60" s="44"/>
      <c r="I60" s="45">
        <f>H60+E60+D60</f>
        <v>4.0599999999999996</v>
      </c>
      <c r="J60" s="46">
        <f t="shared" si="10"/>
        <v>6049399.9999999991</v>
      </c>
      <c r="K60" s="5"/>
      <c r="L60" s="46">
        <f t="shared" si="11"/>
        <v>181481.99999999997</v>
      </c>
      <c r="M60" s="129"/>
      <c r="N60" s="123">
        <f t="shared" si="26"/>
        <v>5414213</v>
      </c>
      <c r="O60" s="123">
        <f t="shared" si="27"/>
        <v>635186.99999999988</v>
      </c>
      <c r="P60" s="123">
        <f t="shared" si="21"/>
        <v>0</v>
      </c>
      <c r="Q60" s="123">
        <f t="shared" si="22"/>
        <v>0</v>
      </c>
      <c r="R60" s="123">
        <f t="shared" si="28"/>
        <v>0</v>
      </c>
      <c r="S60" s="123">
        <f t="shared" si="29"/>
        <v>0</v>
      </c>
      <c r="T60" s="126" t="s">
        <v>162</v>
      </c>
      <c r="U60" s="126" t="s">
        <v>163</v>
      </c>
      <c r="V60" s="123">
        <f t="shared" si="4"/>
        <v>6049400</v>
      </c>
      <c r="W60" s="123">
        <f t="shared" si="5"/>
        <v>1058645</v>
      </c>
      <c r="X60" s="123">
        <f t="shared" si="24"/>
        <v>181482</v>
      </c>
      <c r="Y60" s="123">
        <f t="shared" si="7"/>
        <v>120988</v>
      </c>
      <c r="Z60" s="127">
        <f t="shared" si="25"/>
        <v>60494</v>
      </c>
      <c r="AA60" s="107">
        <f t="shared" si="20"/>
        <v>6230890.1199999992</v>
      </c>
    </row>
    <row r="61" spans="1:27" s="30" customFormat="1" ht="23.1" customHeight="1">
      <c r="A61" s="125"/>
      <c r="B61" s="13" t="s">
        <v>84</v>
      </c>
      <c r="C61" s="1"/>
      <c r="D61" s="12"/>
      <c r="E61" s="2"/>
      <c r="F61" s="3"/>
      <c r="G61" s="4"/>
      <c r="H61" s="44"/>
      <c r="I61" s="45"/>
      <c r="J61" s="46"/>
      <c r="K61" s="5"/>
      <c r="L61" s="162">
        <f>L62+L63+L64</f>
        <v>472926</v>
      </c>
      <c r="M61" s="129"/>
      <c r="N61" s="123">
        <f t="shared" si="26"/>
        <v>0</v>
      </c>
      <c r="O61" s="123">
        <f t="shared" si="27"/>
        <v>0</v>
      </c>
      <c r="P61" s="123">
        <f t="shared" si="21"/>
        <v>0</v>
      </c>
      <c r="Q61" s="123">
        <f t="shared" si="22"/>
        <v>0</v>
      </c>
      <c r="R61" s="123">
        <f t="shared" si="28"/>
        <v>0</v>
      </c>
      <c r="S61" s="123">
        <f t="shared" si="29"/>
        <v>0</v>
      </c>
      <c r="T61" s="126" t="s">
        <v>162</v>
      </c>
      <c r="U61" s="126" t="s">
        <v>163</v>
      </c>
      <c r="V61" s="123">
        <f t="shared" si="4"/>
        <v>0</v>
      </c>
      <c r="W61" s="123">
        <f t="shared" si="5"/>
        <v>0</v>
      </c>
      <c r="X61" s="123">
        <f t="shared" si="24"/>
        <v>0</v>
      </c>
      <c r="Y61" s="123">
        <f t="shared" si="7"/>
        <v>0</v>
      </c>
      <c r="Z61" s="127">
        <f t="shared" si="25"/>
        <v>0</v>
      </c>
      <c r="AA61" s="107">
        <f t="shared" si="20"/>
        <v>472926</v>
      </c>
    </row>
    <row r="62" spans="1:27" s="30" customFormat="1" ht="23.1" customHeight="1">
      <c r="A62" s="125">
        <v>43</v>
      </c>
      <c r="B62" s="12" t="s">
        <v>85</v>
      </c>
      <c r="C62" s="43" t="s">
        <v>158</v>
      </c>
      <c r="D62" s="12">
        <v>4.0599999999999996</v>
      </c>
      <c r="E62" s="43">
        <v>0.2</v>
      </c>
      <c r="F62" s="3"/>
      <c r="G62" s="98">
        <v>0.05</v>
      </c>
      <c r="H62" s="151">
        <v>0.2</v>
      </c>
      <c r="I62" s="45">
        <f t="shared" ref="I62:I68" si="30">H62+E62+D62</f>
        <v>4.46</v>
      </c>
      <c r="J62" s="46">
        <f t="shared" si="10"/>
        <v>6645400</v>
      </c>
      <c r="K62" s="5"/>
      <c r="L62" s="46">
        <f t="shared" si="11"/>
        <v>199362</v>
      </c>
      <c r="M62" s="129"/>
      <c r="N62" s="123">
        <f t="shared" si="26"/>
        <v>5414213</v>
      </c>
      <c r="O62" s="123">
        <f t="shared" si="27"/>
        <v>635186.99999999988</v>
      </c>
      <c r="P62" s="123">
        <f t="shared" si="21"/>
        <v>266710</v>
      </c>
      <c r="Q62" s="123">
        <f t="shared" si="22"/>
        <v>31290</v>
      </c>
      <c r="R62" s="123">
        <f t="shared" si="28"/>
        <v>266710</v>
      </c>
      <c r="S62" s="123">
        <f t="shared" si="29"/>
        <v>31290</v>
      </c>
      <c r="T62" s="126" t="s">
        <v>162</v>
      </c>
      <c r="U62" s="126" t="s">
        <v>163</v>
      </c>
      <c r="V62" s="123">
        <f t="shared" si="4"/>
        <v>6645400</v>
      </c>
      <c r="W62" s="123">
        <f t="shared" si="5"/>
        <v>1162945</v>
      </c>
      <c r="X62" s="123">
        <f t="shared" si="24"/>
        <v>199362</v>
      </c>
      <c r="Y62" s="123">
        <f t="shared" si="7"/>
        <v>132908</v>
      </c>
      <c r="Z62" s="127">
        <f t="shared" si="25"/>
        <v>66454</v>
      </c>
      <c r="AA62" s="107">
        <f t="shared" si="20"/>
        <v>6844770.9699999997</v>
      </c>
    </row>
    <row r="63" spans="1:27" s="30" customFormat="1" ht="23.1" customHeight="1">
      <c r="A63" s="125">
        <v>44</v>
      </c>
      <c r="B63" s="12" t="s">
        <v>87</v>
      </c>
      <c r="C63" s="1"/>
      <c r="D63" s="12">
        <v>3.46</v>
      </c>
      <c r="E63" s="2"/>
      <c r="F63" s="3"/>
      <c r="G63" s="6"/>
      <c r="H63" s="44"/>
      <c r="I63" s="45">
        <f t="shared" si="30"/>
        <v>3.46</v>
      </c>
      <c r="J63" s="46">
        <f t="shared" si="10"/>
        <v>5155400</v>
      </c>
      <c r="K63" s="5"/>
      <c r="L63" s="46">
        <f t="shared" si="11"/>
        <v>154662</v>
      </c>
      <c r="M63" s="129"/>
      <c r="N63" s="123">
        <f t="shared" si="26"/>
        <v>4614083</v>
      </c>
      <c r="O63" s="123">
        <f t="shared" si="27"/>
        <v>541317</v>
      </c>
      <c r="P63" s="123">
        <f t="shared" si="21"/>
        <v>0</v>
      </c>
      <c r="Q63" s="123">
        <f t="shared" si="22"/>
        <v>0</v>
      </c>
      <c r="R63" s="123">
        <f t="shared" si="28"/>
        <v>0</v>
      </c>
      <c r="S63" s="123">
        <f t="shared" si="29"/>
        <v>0</v>
      </c>
      <c r="T63" s="126" t="s">
        <v>162</v>
      </c>
      <c r="U63" s="126" t="s">
        <v>163</v>
      </c>
      <c r="V63" s="123">
        <f t="shared" si="4"/>
        <v>5155400</v>
      </c>
      <c r="W63" s="123">
        <f t="shared" si="5"/>
        <v>902195</v>
      </c>
      <c r="X63" s="123">
        <f t="shared" si="24"/>
        <v>154662</v>
      </c>
      <c r="Y63" s="123">
        <f t="shared" si="7"/>
        <v>103108</v>
      </c>
      <c r="Z63" s="127">
        <f t="shared" si="25"/>
        <v>51554</v>
      </c>
      <c r="AA63" s="107">
        <f t="shared" si="20"/>
        <v>5310068.92</v>
      </c>
    </row>
    <row r="64" spans="1:27" s="30" customFormat="1" ht="23.1" customHeight="1">
      <c r="A64" s="125">
        <v>45</v>
      </c>
      <c r="B64" s="12" t="s">
        <v>88</v>
      </c>
      <c r="C64" s="1"/>
      <c r="D64" s="12">
        <v>2.66</v>
      </c>
      <c r="E64" s="2"/>
      <c r="F64" s="3"/>
      <c r="G64" s="4"/>
      <c r="H64" s="44"/>
      <c r="I64" s="45">
        <f t="shared" si="30"/>
        <v>2.66</v>
      </c>
      <c r="J64" s="46">
        <f t="shared" si="10"/>
        <v>3963400</v>
      </c>
      <c r="K64" s="5"/>
      <c r="L64" s="46">
        <f t="shared" si="11"/>
        <v>118902</v>
      </c>
      <c r="M64" s="129"/>
      <c r="N64" s="123">
        <f t="shared" si="26"/>
        <v>3547243</v>
      </c>
      <c r="O64" s="123">
        <f t="shared" si="27"/>
        <v>416157</v>
      </c>
      <c r="P64" s="123">
        <f t="shared" si="21"/>
        <v>0</v>
      </c>
      <c r="Q64" s="123">
        <f t="shared" si="22"/>
        <v>0</v>
      </c>
      <c r="R64" s="123">
        <f t="shared" si="28"/>
        <v>0</v>
      </c>
      <c r="S64" s="123">
        <f t="shared" si="29"/>
        <v>0</v>
      </c>
      <c r="T64" s="126" t="s">
        <v>162</v>
      </c>
      <c r="U64" s="126" t="s">
        <v>163</v>
      </c>
      <c r="V64" s="123">
        <f t="shared" si="4"/>
        <v>3963400</v>
      </c>
      <c r="W64" s="123">
        <f t="shared" si="5"/>
        <v>693595</v>
      </c>
      <c r="X64" s="123">
        <f t="shared" si="24"/>
        <v>118902</v>
      </c>
      <c r="Y64" s="123">
        <f t="shared" si="7"/>
        <v>79268</v>
      </c>
      <c r="Z64" s="127">
        <f t="shared" si="25"/>
        <v>39634</v>
      </c>
      <c r="AA64" s="107">
        <f t="shared" si="20"/>
        <v>4082307.32</v>
      </c>
    </row>
    <row r="65" spans="1:27" s="30" customFormat="1" ht="23.1" customHeight="1">
      <c r="A65" s="125"/>
      <c r="B65" s="13" t="s">
        <v>89</v>
      </c>
      <c r="C65" s="1"/>
      <c r="D65" s="12"/>
      <c r="E65" s="2"/>
      <c r="F65" s="3"/>
      <c r="G65" s="4"/>
      <c r="H65" s="44"/>
      <c r="I65" s="45"/>
      <c r="J65" s="46"/>
      <c r="K65" s="5"/>
      <c r="L65" s="162">
        <f>L66+L67+L68</f>
        <v>513156.00000000006</v>
      </c>
      <c r="M65" s="129"/>
      <c r="N65" s="123">
        <f t="shared" si="26"/>
        <v>0</v>
      </c>
      <c r="O65" s="123">
        <f t="shared" si="27"/>
        <v>0</v>
      </c>
      <c r="P65" s="123">
        <f t="shared" si="21"/>
        <v>0</v>
      </c>
      <c r="Q65" s="123">
        <f t="shared" si="22"/>
        <v>0</v>
      </c>
      <c r="R65" s="123">
        <f t="shared" si="28"/>
        <v>0</v>
      </c>
      <c r="S65" s="123">
        <f t="shared" si="29"/>
        <v>0</v>
      </c>
      <c r="T65" s="126" t="s">
        <v>162</v>
      </c>
      <c r="U65" s="126" t="s">
        <v>163</v>
      </c>
      <c r="V65" s="123">
        <f t="shared" si="4"/>
        <v>0</v>
      </c>
      <c r="W65" s="123">
        <f t="shared" si="5"/>
        <v>0</v>
      </c>
      <c r="X65" s="123">
        <f t="shared" si="24"/>
        <v>0</v>
      </c>
      <c r="Y65" s="123">
        <f t="shared" si="7"/>
        <v>0</v>
      </c>
      <c r="Z65" s="127">
        <f t="shared" si="25"/>
        <v>0</v>
      </c>
      <c r="AA65" s="107">
        <f t="shared" si="20"/>
        <v>513156.00000000006</v>
      </c>
    </row>
    <row r="66" spans="1:27" s="30" customFormat="1" ht="23.1" customHeight="1">
      <c r="A66" s="125">
        <v>46</v>
      </c>
      <c r="B66" s="12" t="s">
        <v>90</v>
      </c>
      <c r="C66" s="43" t="s">
        <v>158</v>
      </c>
      <c r="D66" s="12">
        <v>4.32</v>
      </c>
      <c r="E66" s="43">
        <v>0.2</v>
      </c>
      <c r="F66" s="3"/>
      <c r="G66" s="4"/>
      <c r="H66" s="44"/>
      <c r="I66" s="45">
        <f t="shared" si="30"/>
        <v>4.5200000000000005</v>
      </c>
      <c r="J66" s="46">
        <f t="shared" si="10"/>
        <v>6734800.0000000009</v>
      </c>
      <c r="K66" s="5"/>
      <c r="L66" s="46">
        <f t="shared" si="11"/>
        <v>202044.00000000006</v>
      </c>
      <c r="M66" s="129"/>
      <c r="N66" s="123">
        <f t="shared" si="26"/>
        <v>5760936.0000000009</v>
      </c>
      <c r="O66" s="123">
        <f t="shared" si="27"/>
        <v>675864</v>
      </c>
      <c r="P66" s="123">
        <f t="shared" si="21"/>
        <v>266710</v>
      </c>
      <c r="Q66" s="123">
        <f t="shared" si="22"/>
        <v>31290</v>
      </c>
      <c r="R66" s="123">
        <f t="shared" si="28"/>
        <v>0</v>
      </c>
      <c r="S66" s="123">
        <f t="shared" si="29"/>
        <v>0</v>
      </c>
      <c r="T66" s="126" t="s">
        <v>162</v>
      </c>
      <c r="U66" s="126" t="s">
        <v>163</v>
      </c>
      <c r="V66" s="123">
        <f t="shared" si="4"/>
        <v>6734800.0000000009</v>
      </c>
      <c r="W66" s="123">
        <f t="shared" si="5"/>
        <v>1178590</v>
      </c>
      <c r="X66" s="123">
        <f t="shared" si="24"/>
        <v>202044.00000000003</v>
      </c>
      <c r="Y66" s="123">
        <f t="shared" si="7"/>
        <v>134696.00000000003</v>
      </c>
      <c r="Z66" s="127">
        <f t="shared" si="25"/>
        <v>67348.000000000015</v>
      </c>
      <c r="AA66" s="107">
        <f t="shared" si="20"/>
        <v>6936853.040000001</v>
      </c>
    </row>
    <row r="67" spans="1:27" s="79" customFormat="1" ht="23.1" customHeight="1">
      <c r="A67" s="125">
        <v>47</v>
      </c>
      <c r="B67" s="14" t="s">
        <v>92</v>
      </c>
      <c r="C67" s="1"/>
      <c r="D67" s="12">
        <v>4.0599999999999996</v>
      </c>
      <c r="E67" s="2"/>
      <c r="F67" s="3"/>
      <c r="G67" s="98">
        <v>0.06</v>
      </c>
      <c r="H67" s="151">
        <v>0.24</v>
      </c>
      <c r="I67" s="45">
        <f t="shared" si="30"/>
        <v>4.3</v>
      </c>
      <c r="J67" s="46">
        <f t="shared" si="10"/>
        <v>6407000</v>
      </c>
      <c r="K67" s="5"/>
      <c r="L67" s="46">
        <f t="shared" si="11"/>
        <v>192210</v>
      </c>
      <c r="M67" s="129"/>
      <c r="N67" s="123">
        <f t="shared" si="26"/>
        <v>5414213</v>
      </c>
      <c r="O67" s="123">
        <f t="shared" si="27"/>
        <v>635186.99999999988</v>
      </c>
      <c r="P67" s="123">
        <f t="shared" si="21"/>
        <v>0</v>
      </c>
      <c r="Q67" s="123">
        <f t="shared" si="22"/>
        <v>0</v>
      </c>
      <c r="R67" s="123">
        <f t="shared" si="28"/>
        <v>320052</v>
      </c>
      <c r="S67" s="123">
        <f t="shared" si="29"/>
        <v>37548</v>
      </c>
      <c r="T67" s="126" t="s">
        <v>162</v>
      </c>
      <c r="U67" s="126" t="s">
        <v>163</v>
      </c>
      <c r="V67" s="123">
        <f t="shared" si="4"/>
        <v>6407000</v>
      </c>
      <c r="W67" s="123">
        <f t="shared" si="5"/>
        <v>1121225</v>
      </c>
      <c r="X67" s="123">
        <f t="shared" si="24"/>
        <v>192210</v>
      </c>
      <c r="Y67" s="123">
        <f t="shared" si="7"/>
        <v>128140</v>
      </c>
      <c r="Z67" s="127">
        <f t="shared" si="25"/>
        <v>64070</v>
      </c>
      <c r="AA67" s="107">
        <f t="shared" si="20"/>
        <v>6599218.6600000001</v>
      </c>
    </row>
    <row r="68" spans="1:27" s="95" customFormat="1" ht="23.1" customHeight="1">
      <c r="A68" s="125">
        <v>48</v>
      </c>
      <c r="B68" s="12" t="s">
        <v>86</v>
      </c>
      <c r="C68" s="1"/>
      <c r="D68" s="12">
        <v>2.66</v>
      </c>
      <c r="E68" s="2"/>
      <c r="F68" s="3"/>
      <c r="G68" s="6"/>
      <c r="H68" s="44"/>
      <c r="I68" s="45">
        <f t="shared" si="30"/>
        <v>2.66</v>
      </c>
      <c r="J68" s="46">
        <f t="shared" si="10"/>
        <v>3963400</v>
      </c>
      <c r="K68" s="5"/>
      <c r="L68" s="46">
        <f t="shared" si="11"/>
        <v>118902</v>
      </c>
      <c r="M68" s="129"/>
      <c r="N68" s="123">
        <f t="shared" si="26"/>
        <v>3547243</v>
      </c>
      <c r="O68" s="123">
        <f t="shared" si="27"/>
        <v>416157</v>
      </c>
      <c r="P68" s="123">
        <f t="shared" si="21"/>
        <v>0</v>
      </c>
      <c r="Q68" s="123">
        <f t="shared" si="22"/>
        <v>0</v>
      </c>
      <c r="R68" s="123">
        <f t="shared" si="28"/>
        <v>0</v>
      </c>
      <c r="S68" s="123">
        <f t="shared" si="29"/>
        <v>0</v>
      </c>
      <c r="T68" s="126" t="s">
        <v>162</v>
      </c>
      <c r="U68" s="126" t="s">
        <v>163</v>
      </c>
      <c r="V68" s="123">
        <f t="shared" si="4"/>
        <v>3963400</v>
      </c>
      <c r="W68" s="123">
        <f t="shared" si="5"/>
        <v>693595</v>
      </c>
      <c r="X68" s="123">
        <f t="shared" si="24"/>
        <v>118902</v>
      </c>
      <c r="Y68" s="123">
        <f t="shared" si="7"/>
        <v>79268</v>
      </c>
      <c r="Z68" s="127">
        <f t="shared" si="25"/>
        <v>39634</v>
      </c>
      <c r="AA68" s="107">
        <f t="shared" si="20"/>
        <v>4082307.32</v>
      </c>
    </row>
    <row r="69" spans="1:27" s="30" customFormat="1" ht="23.1" customHeight="1">
      <c r="A69" s="125"/>
      <c r="B69" s="13" t="s">
        <v>94</v>
      </c>
      <c r="C69" s="1"/>
      <c r="D69" s="12"/>
      <c r="E69" s="2"/>
      <c r="F69" s="3"/>
      <c r="G69" s="4"/>
      <c r="H69" s="44"/>
      <c r="I69" s="45"/>
      <c r="J69" s="46"/>
      <c r="K69" s="5"/>
      <c r="L69" s="162">
        <f>L70+L71+L72+L73</f>
        <v>639210</v>
      </c>
      <c r="M69" s="129"/>
      <c r="N69" s="123">
        <f t="shared" si="26"/>
        <v>0</v>
      </c>
      <c r="O69" s="123">
        <f t="shared" si="27"/>
        <v>0</v>
      </c>
      <c r="P69" s="123">
        <f t="shared" si="21"/>
        <v>0</v>
      </c>
      <c r="Q69" s="123">
        <f t="shared" si="22"/>
        <v>0</v>
      </c>
      <c r="R69" s="123">
        <f t="shared" si="28"/>
        <v>0</v>
      </c>
      <c r="S69" s="123">
        <f t="shared" si="29"/>
        <v>0</v>
      </c>
      <c r="T69" s="126" t="s">
        <v>162</v>
      </c>
      <c r="U69" s="126" t="s">
        <v>163</v>
      </c>
      <c r="V69" s="123">
        <f t="shared" si="4"/>
        <v>0</v>
      </c>
      <c r="W69" s="123">
        <f t="shared" si="5"/>
        <v>0</v>
      </c>
      <c r="X69" s="123">
        <f t="shared" si="24"/>
        <v>0</v>
      </c>
      <c r="Y69" s="123">
        <f t="shared" si="7"/>
        <v>0</v>
      </c>
      <c r="Z69" s="127">
        <f t="shared" si="25"/>
        <v>0</v>
      </c>
      <c r="AA69" s="107">
        <f t="shared" si="20"/>
        <v>639210</v>
      </c>
    </row>
    <row r="70" spans="1:27" s="30" customFormat="1" ht="23.1" customHeight="1">
      <c r="A70" s="125">
        <v>49</v>
      </c>
      <c r="B70" s="15" t="s">
        <v>95</v>
      </c>
      <c r="C70" s="1"/>
      <c r="D70" s="90">
        <v>3.86</v>
      </c>
      <c r="E70" s="2"/>
      <c r="F70" s="3"/>
      <c r="G70" s="4"/>
      <c r="H70" s="44"/>
      <c r="I70" s="45">
        <f>H70+E70+D70</f>
        <v>3.86</v>
      </c>
      <c r="J70" s="46">
        <f t="shared" si="10"/>
        <v>5751400</v>
      </c>
      <c r="K70" s="5"/>
      <c r="L70" s="46">
        <f t="shared" si="11"/>
        <v>172542</v>
      </c>
      <c r="M70" s="129"/>
      <c r="N70" s="123">
        <f t="shared" si="26"/>
        <v>5147503</v>
      </c>
      <c r="O70" s="123">
        <f t="shared" si="27"/>
        <v>603897</v>
      </c>
      <c r="P70" s="123">
        <f t="shared" si="21"/>
        <v>0</v>
      </c>
      <c r="Q70" s="123">
        <f t="shared" si="22"/>
        <v>0</v>
      </c>
      <c r="R70" s="123">
        <f t="shared" si="28"/>
        <v>0</v>
      </c>
      <c r="S70" s="123">
        <f t="shared" si="29"/>
        <v>0</v>
      </c>
      <c r="T70" s="126" t="s">
        <v>162</v>
      </c>
      <c r="U70" s="126" t="s">
        <v>163</v>
      </c>
      <c r="V70" s="123">
        <f t="shared" si="4"/>
        <v>5751400</v>
      </c>
      <c r="W70" s="123">
        <f t="shared" si="5"/>
        <v>1006494.9999999999</v>
      </c>
      <c r="X70" s="123">
        <f t="shared" si="24"/>
        <v>172542</v>
      </c>
      <c r="Y70" s="123">
        <f t="shared" si="7"/>
        <v>115028</v>
      </c>
      <c r="Z70" s="127">
        <f t="shared" si="25"/>
        <v>57514</v>
      </c>
      <c r="AA70" s="107">
        <f t="shared" si="20"/>
        <v>5923949.7199999997</v>
      </c>
    </row>
    <row r="71" spans="1:27" s="30" customFormat="1" ht="23.1" customHeight="1">
      <c r="A71" s="125">
        <v>50</v>
      </c>
      <c r="B71" s="15" t="s">
        <v>96</v>
      </c>
      <c r="C71" s="1"/>
      <c r="D71" s="12">
        <v>2.2599999999999998</v>
      </c>
      <c r="E71" s="2"/>
      <c r="F71" s="3"/>
      <c r="G71" s="4"/>
      <c r="H71" s="44"/>
      <c r="I71" s="45">
        <f>H71+E71+D71</f>
        <v>2.2599999999999998</v>
      </c>
      <c r="J71" s="46">
        <f t="shared" si="10"/>
        <v>3367399.9999999995</v>
      </c>
      <c r="K71" s="5"/>
      <c r="L71" s="46">
        <f t="shared" si="11"/>
        <v>101021.99999999997</v>
      </c>
      <c r="M71" s="129"/>
      <c r="N71" s="123">
        <f t="shared" si="26"/>
        <v>3013823</v>
      </c>
      <c r="O71" s="123">
        <f t="shared" si="27"/>
        <v>353576.99999999994</v>
      </c>
      <c r="P71" s="123">
        <f t="shared" si="21"/>
        <v>0</v>
      </c>
      <c r="Q71" s="123">
        <f t="shared" si="22"/>
        <v>0</v>
      </c>
      <c r="R71" s="123">
        <f t="shared" si="28"/>
        <v>0</v>
      </c>
      <c r="S71" s="123">
        <f t="shared" si="29"/>
        <v>0</v>
      </c>
      <c r="T71" s="126" t="s">
        <v>162</v>
      </c>
      <c r="U71" s="126" t="s">
        <v>163</v>
      </c>
      <c r="V71" s="123">
        <f t="shared" si="4"/>
        <v>3367400</v>
      </c>
      <c r="W71" s="123">
        <f t="shared" si="5"/>
        <v>589295</v>
      </c>
      <c r="X71" s="123">
        <f t="shared" si="24"/>
        <v>101022</v>
      </c>
      <c r="Y71" s="123">
        <f t="shared" si="7"/>
        <v>67348</v>
      </c>
      <c r="Z71" s="127">
        <f t="shared" si="25"/>
        <v>33674</v>
      </c>
      <c r="AA71" s="107">
        <f t="shared" si="20"/>
        <v>3468426.5199999996</v>
      </c>
    </row>
    <row r="72" spans="1:27" s="30" customFormat="1" ht="23.1" customHeight="1">
      <c r="A72" s="125">
        <v>51</v>
      </c>
      <c r="B72" s="12" t="s">
        <v>97</v>
      </c>
      <c r="C72" s="43" t="s">
        <v>158</v>
      </c>
      <c r="D72" s="149">
        <v>4.32</v>
      </c>
      <c r="E72" s="43">
        <v>0.2</v>
      </c>
      <c r="F72" s="3"/>
      <c r="G72" s="4"/>
      <c r="H72" s="44"/>
      <c r="I72" s="45">
        <f>H72+E72+D72</f>
        <v>4.5200000000000005</v>
      </c>
      <c r="J72" s="46">
        <f t="shared" si="10"/>
        <v>6734800.0000000009</v>
      </c>
      <c r="K72" s="5"/>
      <c r="L72" s="46">
        <f t="shared" si="11"/>
        <v>202044.00000000006</v>
      </c>
      <c r="M72" s="129"/>
      <c r="N72" s="123">
        <f t="shared" si="26"/>
        <v>5760936.0000000009</v>
      </c>
      <c r="O72" s="123">
        <f t="shared" si="27"/>
        <v>675864</v>
      </c>
      <c r="P72" s="123">
        <f t="shared" si="21"/>
        <v>266710</v>
      </c>
      <c r="Q72" s="123">
        <f t="shared" si="22"/>
        <v>31290</v>
      </c>
      <c r="R72" s="123">
        <f t="shared" si="28"/>
        <v>0</v>
      </c>
      <c r="S72" s="123">
        <f t="shared" si="29"/>
        <v>0</v>
      </c>
      <c r="T72" s="126" t="s">
        <v>162</v>
      </c>
      <c r="U72" s="126" t="s">
        <v>163</v>
      </c>
      <c r="V72" s="123">
        <f t="shared" si="4"/>
        <v>6734800.0000000009</v>
      </c>
      <c r="W72" s="123">
        <f t="shared" si="5"/>
        <v>1178590</v>
      </c>
      <c r="X72" s="123">
        <f t="shared" si="24"/>
        <v>202044.00000000003</v>
      </c>
      <c r="Y72" s="123">
        <f t="shared" si="7"/>
        <v>134696.00000000003</v>
      </c>
      <c r="Z72" s="127">
        <f t="shared" si="25"/>
        <v>67348.000000000015</v>
      </c>
      <c r="AA72" s="130">
        <f t="shared" si="20"/>
        <v>6936853.040000001</v>
      </c>
    </row>
    <row r="73" spans="1:27" s="30" customFormat="1" ht="23.1" customHeight="1">
      <c r="A73" s="125">
        <v>52</v>
      </c>
      <c r="B73" s="12" t="s">
        <v>98</v>
      </c>
      <c r="C73" s="1"/>
      <c r="D73" s="12">
        <v>3.66</v>
      </c>
      <c r="E73" s="2"/>
      <c r="F73" s="3"/>
      <c r="G73" s="4"/>
      <c r="H73" s="44"/>
      <c r="I73" s="45">
        <f>H73+E73+D73</f>
        <v>3.66</v>
      </c>
      <c r="J73" s="46">
        <f t="shared" si="10"/>
        <v>5453400</v>
      </c>
      <c r="K73" s="5"/>
      <c r="L73" s="46">
        <f t="shared" si="11"/>
        <v>163602</v>
      </c>
      <c r="M73" s="129"/>
      <c r="N73" s="123">
        <f t="shared" si="26"/>
        <v>4880793</v>
      </c>
      <c r="O73" s="123">
        <f t="shared" si="27"/>
        <v>572607</v>
      </c>
      <c r="P73" s="123">
        <f t="shared" si="21"/>
        <v>0</v>
      </c>
      <c r="Q73" s="123">
        <f t="shared" si="22"/>
        <v>0</v>
      </c>
      <c r="R73" s="123">
        <f t="shared" si="28"/>
        <v>0</v>
      </c>
      <c r="S73" s="123">
        <f t="shared" si="29"/>
        <v>0</v>
      </c>
      <c r="T73" s="126" t="s">
        <v>162</v>
      </c>
      <c r="U73" s="126" t="s">
        <v>163</v>
      </c>
      <c r="V73" s="123">
        <f t="shared" si="4"/>
        <v>5453400</v>
      </c>
      <c r="W73" s="123">
        <f t="shared" si="5"/>
        <v>954344.99999999988</v>
      </c>
      <c r="X73" s="123">
        <f t="shared" si="24"/>
        <v>163602</v>
      </c>
      <c r="Y73" s="123">
        <f t="shared" si="7"/>
        <v>109068</v>
      </c>
      <c r="Z73" s="127">
        <f t="shared" si="25"/>
        <v>54534</v>
      </c>
      <c r="AA73" s="107">
        <f t="shared" si="20"/>
        <v>5617009.3200000003</v>
      </c>
    </row>
    <row r="74" spans="1:27" s="30" customFormat="1" ht="23.1" customHeight="1">
      <c r="A74" s="125"/>
      <c r="B74" s="13" t="s">
        <v>99</v>
      </c>
      <c r="C74" s="1"/>
      <c r="D74" s="12"/>
      <c r="E74" s="2"/>
      <c r="F74" s="3"/>
      <c r="G74" s="4"/>
      <c r="H74" s="44"/>
      <c r="I74" s="45"/>
      <c r="J74" s="46"/>
      <c r="K74" s="5"/>
      <c r="L74" s="162">
        <f>L75+L76+L77</f>
        <v>514050</v>
      </c>
      <c r="M74" s="129"/>
      <c r="N74" s="123">
        <f t="shared" si="26"/>
        <v>0</v>
      </c>
      <c r="O74" s="123">
        <f t="shared" si="27"/>
        <v>0</v>
      </c>
      <c r="P74" s="123">
        <f t="shared" si="21"/>
        <v>0</v>
      </c>
      <c r="Q74" s="123">
        <f t="shared" si="22"/>
        <v>0</v>
      </c>
      <c r="R74" s="123">
        <f t="shared" si="28"/>
        <v>0</v>
      </c>
      <c r="S74" s="123">
        <f t="shared" si="29"/>
        <v>0</v>
      </c>
      <c r="T74" s="126" t="s">
        <v>162</v>
      </c>
      <c r="U74" s="126" t="s">
        <v>163</v>
      </c>
      <c r="V74" s="123">
        <f t="shared" ref="V74:V134" si="31">N74+O74+P74+Q74+R74+S74</f>
        <v>0</v>
      </c>
      <c r="W74" s="123">
        <f t="shared" ref="W74:W129" si="32">V74*17.5%</f>
        <v>0</v>
      </c>
      <c r="X74" s="123">
        <f t="shared" si="24"/>
        <v>0</v>
      </c>
      <c r="Y74" s="123">
        <f t="shared" ref="Y74:Y134" si="33">V74*2%</f>
        <v>0</v>
      </c>
      <c r="Z74" s="127">
        <f t="shared" si="25"/>
        <v>0</v>
      </c>
      <c r="AA74" s="107">
        <f t="shared" ref="AA74:AA105" si="34">SUM(D74:M74)</f>
        <v>514050</v>
      </c>
    </row>
    <row r="75" spans="1:27" s="79" customFormat="1" ht="23.1" customHeight="1">
      <c r="A75" s="125">
        <v>53</v>
      </c>
      <c r="B75" s="14" t="s">
        <v>100</v>
      </c>
      <c r="C75" s="43" t="s">
        <v>158</v>
      </c>
      <c r="D75" s="12">
        <v>4.0599999999999996</v>
      </c>
      <c r="E75" s="43">
        <v>0.2</v>
      </c>
      <c r="F75" s="3"/>
      <c r="G75" s="98">
        <v>0.08</v>
      </c>
      <c r="H75" s="151">
        <v>0.32</v>
      </c>
      <c r="I75" s="45">
        <f>H75+E75+D75</f>
        <v>4.58</v>
      </c>
      <c r="J75" s="46">
        <f t="shared" ref="J75:J129" si="35">I75*1490000</f>
        <v>6824200</v>
      </c>
      <c r="K75" s="5"/>
      <c r="L75" s="46">
        <f t="shared" ref="L75:L134" si="36">J75*1%*3</f>
        <v>204726</v>
      </c>
      <c r="M75" s="129"/>
      <c r="N75" s="123">
        <f t="shared" si="26"/>
        <v>5414213</v>
      </c>
      <c r="O75" s="123">
        <f t="shared" si="27"/>
        <v>635186.99999999988</v>
      </c>
      <c r="P75" s="123">
        <f t="shared" si="21"/>
        <v>266710</v>
      </c>
      <c r="Q75" s="123">
        <f t="shared" si="22"/>
        <v>31290</v>
      </c>
      <c r="R75" s="123">
        <f t="shared" si="28"/>
        <v>426736</v>
      </c>
      <c r="S75" s="123">
        <f t="shared" si="29"/>
        <v>50064</v>
      </c>
      <c r="T75" s="126" t="s">
        <v>162</v>
      </c>
      <c r="U75" s="126" t="s">
        <v>163</v>
      </c>
      <c r="V75" s="123">
        <f t="shared" si="31"/>
        <v>6824200</v>
      </c>
      <c r="W75" s="123">
        <f t="shared" si="32"/>
        <v>1194235</v>
      </c>
      <c r="X75" s="123">
        <f t="shared" si="24"/>
        <v>204726</v>
      </c>
      <c r="Y75" s="123">
        <f t="shared" si="33"/>
        <v>136484</v>
      </c>
      <c r="Z75" s="127">
        <f t="shared" si="25"/>
        <v>68242</v>
      </c>
      <c r="AA75" s="107">
        <f t="shared" si="34"/>
        <v>7028935.2400000002</v>
      </c>
    </row>
    <row r="76" spans="1:27" s="30" customFormat="1" ht="23.1" customHeight="1">
      <c r="A76" s="125">
        <v>54</v>
      </c>
      <c r="B76" s="14" t="s">
        <v>101</v>
      </c>
      <c r="C76" s="1"/>
      <c r="D76" s="12">
        <v>3.66</v>
      </c>
      <c r="E76" s="2"/>
      <c r="F76" s="3"/>
      <c r="G76" s="4"/>
      <c r="H76" s="44"/>
      <c r="I76" s="45">
        <f>H76+E76+D76</f>
        <v>3.66</v>
      </c>
      <c r="J76" s="46">
        <f t="shared" si="35"/>
        <v>5453400</v>
      </c>
      <c r="K76" s="5"/>
      <c r="L76" s="46">
        <f t="shared" si="36"/>
        <v>163602</v>
      </c>
      <c r="M76" s="129"/>
      <c r="N76" s="123">
        <f t="shared" si="26"/>
        <v>4880793</v>
      </c>
      <c r="O76" s="123">
        <f t="shared" si="27"/>
        <v>572607</v>
      </c>
      <c r="P76" s="123">
        <f t="shared" si="21"/>
        <v>0</v>
      </c>
      <c r="Q76" s="123">
        <f t="shared" si="22"/>
        <v>0</v>
      </c>
      <c r="R76" s="123">
        <f t="shared" si="28"/>
        <v>0</v>
      </c>
      <c r="S76" s="123">
        <f t="shared" si="29"/>
        <v>0</v>
      </c>
      <c r="T76" s="126" t="s">
        <v>162</v>
      </c>
      <c r="U76" s="126" t="s">
        <v>163</v>
      </c>
      <c r="V76" s="123">
        <f t="shared" si="31"/>
        <v>5453400</v>
      </c>
      <c r="W76" s="123">
        <f t="shared" si="32"/>
        <v>954344.99999999988</v>
      </c>
      <c r="X76" s="123">
        <f t="shared" si="24"/>
        <v>163602</v>
      </c>
      <c r="Y76" s="123">
        <f t="shared" si="33"/>
        <v>109068</v>
      </c>
      <c r="Z76" s="127">
        <f t="shared" si="25"/>
        <v>54534</v>
      </c>
      <c r="AA76" s="107">
        <f t="shared" si="34"/>
        <v>5617009.3200000003</v>
      </c>
    </row>
    <row r="77" spans="1:27" s="30" customFormat="1" ht="23.1" customHeight="1">
      <c r="A77" s="125">
        <v>55</v>
      </c>
      <c r="B77" s="12" t="s">
        <v>102</v>
      </c>
      <c r="C77" s="1"/>
      <c r="D77" s="12">
        <v>3.26</v>
      </c>
      <c r="E77" s="2"/>
      <c r="F77" s="3"/>
      <c r="G77" s="4"/>
      <c r="H77" s="44"/>
      <c r="I77" s="45">
        <f>H77+E77+D77</f>
        <v>3.26</v>
      </c>
      <c r="J77" s="46">
        <f t="shared" si="35"/>
        <v>4857400</v>
      </c>
      <c r="K77" s="5"/>
      <c r="L77" s="46">
        <f t="shared" si="36"/>
        <v>145722</v>
      </c>
      <c r="M77" s="129"/>
      <c r="N77" s="123">
        <f t="shared" si="26"/>
        <v>4347373</v>
      </c>
      <c r="O77" s="123">
        <f t="shared" si="27"/>
        <v>510027</v>
      </c>
      <c r="P77" s="123">
        <f t="shared" si="21"/>
        <v>0</v>
      </c>
      <c r="Q77" s="123">
        <f t="shared" si="22"/>
        <v>0</v>
      </c>
      <c r="R77" s="123">
        <f t="shared" si="28"/>
        <v>0</v>
      </c>
      <c r="S77" s="123">
        <f t="shared" si="29"/>
        <v>0</v>
      </c>
      <c r="T77" s="126" t="s">
        <v>162</v>
      </c>
      <c r="U77" s="126" t="s">
        <v>163</v>
      </c>
      <c r="V77" s="123">
        <f t="shared" si="31"/>
        <v>4857400</v>
      </c>
      <c r="W77" s="123">
        <f t="shared" si="32"/>
        <v>850045</v>
      </c>
      <c r="X77" s="123">
        <f t="shared" si="24"/>
        <v>145722</v>
      </c>
      <c r="Y77" s="123">
        <f t="shared" si="33"/>
        <v>97148</v>
      </c>
      <c r="Z77" s="127">
        <f t="shared" si="25"/>
        <v>48574</v>
      </c>
      <c r="AA77" s="107">
        <f t="shared" si="34"/>
        <v>5003128.5199999996</v>
      </c>
    </row>
    <row r="78" spans="1:27" ht="23.1" customHeight="1">
      <c r="L78" s="46">
        <f t="shared" si="36"/>
        <v>0</v>
      </c>
    </row>
    <row r="79" spans="1:27" s="30" customFormat="1" ht="23.1" customHeight="1">
      <c r="A79" s="125"/>
      <c r="B79" s="13" t="s">
        <v>104</v>
      </c>
      <c r="C79" s="1"/>
      <c r="D79" s="12"/>
      <c r="E79" s="2"/>
      <c r="F79" s="3"/>
      <c r="G79" s="4"/>
      <c r="H79" s="44"/>
      <c r="I79" s="45"/>
      <c r="J79" s="46"/>
      <c r="K79" s="5"/>
      <c r="L79" s="162">
        <f>L80+L81+L82+L83</f>
        <v>472479</v>
      </c>
      <c r="M79" s="129"/>
      <c r="N79" s="123">
        <f t="shared" ref="N79:N110" si="37">D79*T79*1490000</f>
        <v>0</v>
      </c>
      <c r="O79" s="123">
        <f t="shared" ref="O79:O110" si="38">D79*1490000*U79</f>
        <v>0</v>
      </c>
      <c r="P79" s="123">
        <f t="shared" ref="P79:P110" si="39">E79*1490000*T79</f>
        <v>0</v>
      </c>
      <c r="Q79" s="123">
        <f t="shared" ref="Q79:Q110" si="40">E79*1490000*U79</f>
        <v>0</v>
      </c>
      <c r="R79" s="123">
        <f t="shared" ref="R79:R110" si="41">H79*1490000*T79</f>
        <v>0</v>
      </c>
      <c r="S79" s="123">
        <f t="shared" ref="S79:S110" si="42">H79*1490000*U79</f>
        <v>0</v>
      </c>
      <c r="T79" s="126" t="s">
        <v>162</v>
      </c>
      <c r="U79" s="126" t="s">
        <v>163</v>
      </c>
      <c r="V79" s="123">
        <f t="shared" si="31"/>
        <v>0</v>
      </c>
      <c r="W79" s="123">
        <f t="shared" si="32"/>
        <v>0</v>
      </c>
      <c r="X79" s="123">
        <f t="shared" si="24"/>
        <v>0</v>
      </c>
      <c r="Y79" s="123">
        <f t="shared" si="33"/>
        <v>0</v>
      </c>
      <c r="Z79" s="127">
        <f t="shared" si="25"/>
        <v>0</v>
      </c>
      <c r="AA79" s="107">
        <f t="shared" si="34"/>
        <v>472479</v>
      </c>
    </row>
    <row r="80" spans="1:27" s="79" customFormat="1" ht="23.1" customHeight="1">
      <c r="A80" s="125">
        <v>56</v>
      </c>
      <c r="B80" s="12" t="s">
        <v>105</v>
      </c>
      <c r="C80" s="1"/>
      <c r="D80" s="12">
        <v>4.0599999999999996</v>
      </c>
      <c r="E80" s="2"/>
      <c r="F80" s="3"/>
      <c r="G80" s="98">
        <v>0.06</v>
      </c>
      <c r="H80" s="151">
        <v>0.24</v>
      </c>
      <c r="I80" s="45">
        <f>H80+E80+D80</f>
        <v>4.3</v>
      </c>
      <c r="J80" s="46">
        <f t="shared" si="35"/>
        <v>6407000</v>
      </c>
      <c r="K80" s="5"/>
      <c r="L80" s="46">
        <f t="shared" si="36"/>
        <v>192210</v>
      </c>
      <c r="M80" s="129"/>
      <c r="N80" s="123">
        <f t="shared" si="37"/>
        <v>5414213</v>
      </c>
      <c r="O80" s="123">
        <f t="shared" si="38"/>
        <v>635186.99999999988</v>
      </c>
      <c r="P80" s="123">
        <f t="shared" si="39"/>
        <v>0</v>
      </c>
      <c r="Q80" s="123">
        <f t="shared" si="40"/>
        <v>0</v>
      </c>
      <c r="R80" s="123">
        <f t="shared" si="41"/>
        <v>320052</v>
      </c>
      <c r="S80" s="123">
        <f t="shared" si="42"/>
        <v>37548</v>
      </c>
      <c r="T80" s="126" t="s">
        <v>162</v>
      </c>
      <c r="U80" s="126" t="s">
        <v>163</v>
      </c>
      <c r="V80" s="123">
        <f t="shared" si="31"/>
        <v>6407000</v>
      </c>
      <c r="W80" s="123">
        <f t="shared" si="32"/>
        <v>1121225</v>
      </c>
      <c r="X80" s="123">
        <f t="shared" si="24"/>
        <v>192210</v>
      </c>
      <c r="Y80" s="123">
        <f t="shared" si="33"/>
        <v>128140</v>
      </c>
      <c r="Z80" s="127">
        <f t="shared" si="25"/>
        <v>64070</v>
      </c>
      <c r="AA80" s="107">
        <f t="shared" si="34"/>
        <v>6599218.6600000001</v>
      </c>
    </row>
    <row r="81" spans="1:27" s="30" customFormat="1" ht="23.1" customHeight="1">
      <c r="A81" s="125">
        <v>57</v>
      </c>
      <c r="B81" s="14" t="s">
        <v>106</v>
      </c>
      <c r="C81" s="1"/>
      <c r="D81" s="12"/>
      <c r="E81" s="2"/>
      <c r="F81" s="3"/>
      <c r="G81" s="4"/>
      <c r="H81" s="44"/>
      <c r="I81" s="45"/>
      <c r="J81" s="46"/>
      <c r="K81" s="5"/>
      <c r="L81" s="46">
        <f t="shared" si="36"/>
        <v>0</v>
      </c>
      <c r="M81" s="129" t="s">
        <v>183</v>
      </c>
      <c r="N81" s="123">
        <f t="shared" si="37"/>
        <v>0</v>
      </c>
      <c r="O81" s="123">
        <f t="shared" si="38"/>
        <v>0</v>
      </c>
      <c r="P81" s="123">
        <f t="shared" si="39"/>
        <v>0</v>
      </c>
      <c r="Q81" s="123">
        <f t="shared" si="40"/>
        <v>0</v>
      </c>
      <c r="R81" s="123">
        <f t="shared" si="41"/>
        <v>0</v>
      </c>
      <c r="S81" s="123">
        <f t="shared" si="42"/>
        <v>0</v>
      </c>
      <c r="T81" s="126" t="s">
        <v>162</v>
      </c>
      <c r="U81" s="126" t="s">
        <v>163</v>
      </c>
      <c r="V81" s="123">
        <f t="shared" si="31"/>
        <v>0</v>
      </c>
      <c r="W81" s="123">
        <f t="shared" si="32"/>
        <v>0</v>
      </c>
      <c r="X81" s="123">
        <f t="shared" si="24"/>
        <v>0</v>
      </c>
      <c r="Y81" s="123">
        <v>67348</v>
      </c>
      <c r="Z81" s="127"/>
      <c r="AA81" s="107">
        <f t="shared" si="34"/>
        <v>0</v>
      </c>
    </row>
    <row r="82" spans="1:27" s="30" customFormat="1" ht="23.1" customHeight="1">
      <c r="A82" s="125">
        <v>58</v>
      </c>
      <c r="B82" s="12" t="s">
        <v>107</v>
      </c>
      <c r="C82" s="43" t="s">
        <v>158</v>
      </c>
      <c r="D82" s="12">
        <v>3.66</v>
      </c>
      <c r="E82" s="43">
        <v>0.2</v>
      </c>
      <c r="F82" s="3"/>
      <c r="G82" s="4"/>
      <c r="H82" s="44"/>
      <c r="I82" s="45">
        <f>H82+E82+D82</f>
        <v>3.8600000000000003</v>
      </c>
      <c r="J82" s="46">
        <f t="shared" si="35"/>
        <v>5751400.0000000009</v>
      </c>
      <c r="K82" s="5"/>
      <c r="L82" s="46">
        <f t="shared" si="36"/>
        <v>172542.00000000003</v>
      </c>
      <c r="M82" s="129"/>
      <c r="N82" s="123">
        <f t="shared" si="37"/>
        <v>4880793</v>
      </c>
      <c r="O82" s="123">
        <f t="shared" si="38"/>
        <v>572607</v>
      </c>
      <c r="P82" s="123">
        <f t="shared" si="39"/>
        <v>266710</v>
      </c>
      <c r="Q82" s="123">
        <f t="shared" si="40"/>
        <v>31290</v>
      </c>
      <c r="R82" s="123">
        <f t="shared" si="41"/>
        <v>0</v>
      </c>
      <c r="S82" s="123">
        <f t="shared" si="42"/>
        <v>0</v>
      </c>
      <c r="T82" s="126" t="s">
        <v>162</v>
      </c>
      <c r="U82" s="126" t="s">
        <v>163</v>
      </c>
      <c r="V82" s="123">
        <f t="shared" si="31"/>
        <v>5751400</v>
      </c>
      <c r="W82" s="123">
        <f t="shared" si="32"/>
        <v>1006494.9999999999</v>
      </c>
      <c r="X82" s="123">
        <f t="shared" si="24"/>
        <v>172542</v>
      </c>
      <c r="Y82" s="123">
        <f t="shared" si="33"/>
        <v>115028</v>
      </c>
      <c r="Z82" s="127">
        <f t="shared" ref="Z82:Z126" si="43">V82*1%</f>
        <v>57514</v>
      </c>
      <c r="AA82" s="107">
        <f t="shared" si="34"/>
        <v>5923949.7200000007</v>
      </c>
    </row>
    <row r="83" spans="1:27" s="30" customFormat="1" ht="23.1" customHeight="1">
      <c r="A83" s="125">
        <v>59</v>
      </c>
      <c r="B83" s="14" t="s">
        <v>108</v>
      </c>
      <c r="C83" s="1"/>
      <c r="D83" s="12">
        <v>2.41</v>
      </c>
      <c r="E83" s="2"/>
      <c r="F83" s="3"/>
      <c r="G83" s="4"/>
      <c r="H83" s="44"/>
      <c r="I83" s="45">
        <f>H83+E83+D83</f>
        <v>2.41</v>
      </c>
      <c r="J83" s="46">
        <f t="shared" si="35"/>
        <v>3590900</v>
      </c>
      <c r="K83" s="5"/>
      <c r="L83" s="46">
        <f t="shared" si="36"/>
        <v>107727</v>
      </c>
      <c r="M83" s="129"/>
      <c r="N83" s="123">
        <f t="shared" si="37"/>
        <v>3213855.5</v>
      </c>
      <c r="O83" s="123">
        <f t="shared" si="38"/>
        <v>377044.5</v>
      </c>
      <c r="P83" s="123">
        <f t="shared" si="39"/>
        <v>0</v>
      </c>
      <c r="Q83" s="123">
        <f t="shared" si="40"/>
        <v>0</v>
      </c>
      <c r="R83" s="123">
        <f t="shared" si="41"/>
        <v>0</v>
      </c>
      <c r="S83" s="123">
        <f t="shared" si="42"/>
        <v>0</v>
      </c>
      <c r="T83" s="126" t="s">
        <v>162</v>
      </c>
      <c r="U83" s="126" t="s">
        <v>163</v>
      </c>
      <c r="V83" s="123">
        <f t="shared" si="31"/>
        <v>3590900</v>
      </c>
      <c r="W83" s="123">
        <f t="shared" si="32"/>
        <v>628407.5</v>
      </c>
      <c r="X83" s="123">
        <f t="shared" si="24"/>
        <v>107727</v>
      </c>
      <c r="Y83" s="123">
        <f t="shared" si="33"/>
        <v>71818</v>
      </c>
      <c r="Z83" s="127">
        <f t="shared" si="43"/>
        <v>35909</v>
      </c>
      <c r="AA83" s="107">
        <f t="shared" si="34"/>
        <v>3698631.82</v>
      </c>
    </row>
    <row r="84" spans="1:27" s="30" customFormat="1" ht="23.1" customHeight="1">
      <c r="A84" s="125"/>
      <c r="B84" s="13" t="s">
        <v>109</v>
      </c>
      <c r="C84" s="1"/>
      <c r="D84" s="12"/>
      <c r="E84" s="2"/>
      <c r="F84" s="3"/>
      <c r="G84" s="4"/>
      <c r="H84" s="44"/>
      <c r="I84" s="45"/>
      <c r="J84" s="46"/>
      <c r="K84" s="5"/>
      <c r="L84" s="162">
        <f>L85+L86+L87+L88+L89</f>
        <v>517626</v>
      </c>
      <c r="M84" s="129"/>
      <c r="N84" s="123">
        <f t="shared" si="37"/>
        <v>0</v>
      </c>
      <c r="O84" s="123">
        <f t="shared" si="38"/>
        <v>0</v>
      </c>
      <c r="P84" s="123">
        <f t="shared" si="39"/>
        <v>0</v>
      </c>
      <c r="Q84" s="123">
        <f t="shared" si="40"/>
        <v>0</v>
      </c>
      <c r="R84" s="123">
        <f t="shared" si="41"/>
        <v>0</v>
      </c>
      <c r="S84" s="123">
        <f t="shared" si="42"/>
        <v>0</v>
      </c>
      <c r="T84" s="126" t="s">
        <v>162</v>
      </c>
      <c r="U84" s="126" t="s">
        <v>163</v>
      </c>
      <c r="V84" s="123">
        <f t="shared" si="31"/>
        <v>0</v>
      </c>
      <c r="W84" s="123">
        <f t="shared" si="32"/>
        <v>0</v>
      </c>
      <c r="X84" s="123">
        <f t="shared" si="24"/>
        <v>0</v>
      </c>
      <c r="Y84" s="123">
        <f t="shared" si="33"/>
        <v>0</v>
      </c>
      <c r="Z84" s="127">
        <f t="shared" si="43"/>
        <v>0</v>
      </c>
      <c r="AA84" s="107">
        <f t="shared" si="34"/>
        <v>517626</v>
      </c>
    </row>
    <row r="85" spans="1:27" s="30" customFormat="1" ht="23.1" customHeight="1">
      <c r="A85" s="125">
        <v>60</v>
      </c>
      <c r="B85" s="12" t="s">
        <v>110</v>
      </c>
      <c r="C85" s="1"/>
      <c r="D85" s="12">
        <v>2.2599999999999998</v>
      </c>
      <c r="E85" s="2"/>
      <c r="F85" s="3"/>
      <c r="G85" s="4"/>
      <c r="H85" s="44"/>
      <c r="I85" s="45">
        <f>H85+E85+D85</f>
        <v>2.2599999999999998</v>
      </c>
      <c r="J85" s="46">
        <f t="shared" si="35"/>
        <v>3367399.9999999995</v>
      </c>
      <c r="K85" s="5"/>
      <c r="L85" s="46">
        <f t="shared" si="36"/>
        <v>101021.99999999997</v>
      </c>
      <c r="M85" s="129"/>
      <c r="N85" s="123">
        <f t="shared" si="37"/>
        <v>3013823</v>
      </c>
      <c r="O85" s="123">
        <f t="shared" si="38"/>
        <v>353576.99999999994</v>
      </c>
      <c r="P85" s="123">
        <f t="shared" si="39"/>
        <v>0</v>
      </c>
      <c r="Q85" s="123">
        <f t="shared" si="40"/>
        <v>0</v>
      </c>
      <c r="R85" s="123">
        <f t="shared" si="41"/>
        <v>0</v>
      </c>
      <c r="S85" s="123">
        <f t="shared" si="42"/>
        <v>0</v>
      </c>
      <c r="T85" s="126" t="s">
        <v>162</v>
      </c>
      <c r="U85" s="126" t="s">
        <v>163</v>
      </c>
      <c r="V85" s="123">
        <f t="shared" si="31"/>
        <v>3367400</v>
      </c>
      <c r="W85" s="123">
        <f t="shared" si="32"/>
        <v>589295</v>
      </c>
      <c r="X85" s="123">
        <f t="shared" si="24"/>
        <v>101022</v>
      </c>
      <c r="Y85" s="123">
        <f t="shared" si="33"/>
        <v>67348</v>
      </c>
      <c r="Z85" s="127">
        <f t="shared" si="43"/>
        <v>33674</v>
      </c>
      <c r="AA85" s="107">
        <f t="shared" si="34"/>
        <v>3468426.5199999996</v>
      </c>
    </row>
    <row r="86" spans="1:27" s="30" customFormat="1" ht="23.1" customHeight="1">
      <c r="A86" s="125">
        <v>61</v>
      </c>
      <c r="B86" s="12" t="s">
        <v>110</v>
      </c>
      <c r="C86" s="1"/>
      <c r="D86" s="12">
        <v>3.26</v>
      </c>
      <c r="E86" s="2"/>
      <c r="F86" s="3"/>
      <c r="G86" s="4"/>
      <c r="H86" s="44"/>
      <c r="I86" s="45">
        <f>H86+E86+D86</f>
        <v>3.26</v>
      </c>
      <c r="J86" s="46">
        <f t="shared" si="35"/>
        <v>4857400</v>
      </c>
      <c r="K86" s="5"/>
      <c r="L86" s="46">
        <f t="shared" si="36"/>
        <v>145722</v>
      </c>
      <c r="M86" s="129"/>
      <c r="N86" s="123">
        <f t="shared" si="37"/>
        <v>4347373</v>
      </c>
      <c r="O86" s="123">
        <f t="shared" si="38"/>
        <v>510027</v>
      </c>
      <c r="P86" s="123">
        <f t="shared" si="39"/>
        <v>0</v>
      </c>
      <c r="Q86" s="123">
        <f t="shared" si="40"/>
        <v>0</v>
      </c>
      <c r="R86" s="123">
        <f t="shared" si="41"/>
        <v>0</v>
      </c>
      <c r="S86" s="123">
        <f t="shared" si="42"/>
        <v>0</v>
      </c>
      <c r="T86" s="126" t="s">
        <v>162</v>
      </c>
      <c r="U86" s="126" t="s">
        <v>163</v>
      </c>
      <c r="V86" s="123">
        <f t="shared" si="31"/>
        <v>4857400</v>
      </c>
      <c r="W86" s="123">
        <f t="shared" si="32"/>
        <v>850045</v>
      </c>
      <c r="X86" s="123">
        <f t="shared" si="24"/>
        <v>145722</v>
      </c>
      <c r="Y86" s="123">
        <f t="shared" si="33"/>
        <v>97148</v>
      </c>
      <c r="Z86" s="127">
        <f t="shared" si="43"/>
        <v>48574</v>
      </c>
      <c r="AA86" s="107">
        <f t="shared" si="34"/>
        <v>5003128.5199999996</v>
      </c>
    </row>
    <row r="87" spans="1:27" s="30" customFormat="1" ht="23.1" customHeight="1">
      <c r="A87" s="125">
        <v>62</v>
      </c>
      <c r="B87" s="12" t="s">
        <v>111</v>
      </c>
      <c r="C87" s="1"/>
      <c r="D87" s="12">
        <v>3.03</v>
      </c>
      <c r="E87" s="2"/>
      <c r="F87" s="3"/>
      <c r="G87" s="4"/>
      <c r="H87" s="44"/>
      <c r="I87" s="45">
        <f>H87+E87+D87</f>
        <v>3.03</v>
      </c>
      <c r="J87" s="46">
        <f t="shared" si="35"/>
        <v>4514700</v>
      </c>
      <c r="K87" s="5"/>
      <c r="L87" s="46">
        <f t="shared" si="36"/>
        <v>135441</v>
      </c>
      <c r="M87" s="129"/>
      <c r="N87" s="123">
        <f t="shared" si="37"/>
        <v>4040656.5</v>
      </c>
      <c r="O87" s="123">
        <f t="shared" si="38"/>
        <v>474043.5</v>
      </c>
      <c r="P87" s="123">
        <f t="shared" si="39"/>
        <v>0</v>
      </c>
      <c r="Q87" s="123">
        <f t="shared" si="40"/>
        <v>0</v>
      </c>
      <c r="R87" s="123">
        <f t="shared" si="41"/>
        <v>0</v>
      </c>
      <c r="S87" s="123">
        <f t="shared" si="42"/>
        <v>0</v>
      </c>
      <c r="T87" s="126" t="s">
        <v>162</v>
      </c>
      <c r="U87" s="126" t="s">
        <v>163</v>
      </c>
      <c r="V87" s="123">
        <f t="shared" si="31"/>
        <v>4514700</v>
      </c>
      <c r="W87" s="123">
        <f t="shared" si="32"/>
        <v>790072.5</v>
      </c>
      <c r="X87" s="123">
        <f t="shared" si="24"/>
        <v>135441</v>
      </c>
      <c r="Y87" s="123">
        <f t="shared" si="33"/>
        <v>90294</v>
      </c>
      <c r="Z87" s="127">
        <f t="shared" si="43"/>
        <v>45147</v>
      </c>
      <c r="AA87" s="107">
        <f t="shared" si="34"/>
        <v>4650147.0599999996</v>
      </c>
    </row>
    <row r="88" spans="1:27" s="95" customFormat="1" ht="23.1" customHeight="1">
      <c r="A88" s="125">
        <v>63</v>
      </c>
      <c r="B88" s="12" t="s">
        <v>112</v>
      </c>
      <c r="C88" s="1"/>
      <c r="D88" s="12">
        <v>3.03</v>
      </c>
      <c r="E88" s="2"/>
      <c r="F88" s="3"/>
      <c r="G88" s="4"/>
      <c r="H88" s="44"/>
      <c r="I88" s="45">
        <f>H88+E88+D88</f>
        <v>3.03</v>
      </c>
      <c r="J88" s="46">
        <f t="shared" si="35"/>
        <v>4514700</v>
      </c>
      <c r="K88" s="5"/>
      <c r="L88" s="46">
        <f t="shared" si="36"/>
        <v>135441</v>
      </c>
      <c r="M88" s="129"/>
      <c r="N88" s="123">
        <f t="shared" si="37"/>
        <v>4040656.5</v>
      </c>
      <c r="O88" s="123">
        <f t="shared" si="38"/>
        <v>474043.5</v>
      </c>
      <c r="P88" s="123">
        <f t="shared" si="39"/>
        <v>0</v>
      </c>
      <c r="Q88" s="123">
        <f t="shared" si="40"/>
        <v>0</v>
      </c>
      <c r="R88" s="123">
        <f t="shared" si="41"/>
        <v>0</v>
      </c>
      <c r="S88" s="123">
        <f t="shared" si="42"/>
        <v>0</v>
      </c>
      <c r="T88" s="126" t="s">
        <v>162</v>
      </c>
      <c r="U88" s="126" t="s">
        <v>163</v>
      </c>
      <c r="V88" s="123">
        <f t="shared" si="31"/>
        <v>4514700</v>
      </c>
      <c r="W88" s="123">
        <f t="shared" si="32"/>
        <v>790072.5</v>
      </c>
      <c r="X88" s="123">
        <f t="shared" si="24"/>
        <v>135441</v>
      </c>
      <c r="Y88" s="123">
        <f t="shared" si="33"/>
        <v>90294</v>
      </c>
      <c r="Z88" s="127">
        <f t="shared" si="43"/>
        <v>45147</v>
      </c>
      <c r="AA88" s="107">
        <f t="shared" si="34"/>
        <v>4650147.0599999996</v>
      </c>
    </row>
    <row r="89" spans="1:27" s="95" customFormat="1" ht="23.1" customHeight="1">
      <c r="A89" s="125">
        <v>64</v>
      </c>
      <c r="B89" s="12" t="s">
        <v>113</v>
      </c>
      <c r="C89" s="43" t="s">
        <v>158</v>
      </c>
      <c r="D89" s="12"/>
      <c r="E89" s="43"/>
      <c r="F89" s="3"/>
      <c r="G89" s="4"/>
      <c r="H89" s="44"/>
      <c r="I89" s="45"/>
      <c r="J89" s="46"/>
      <c r="K89" s="5"/>
      <c r="L89" s="46">
        <f t="shared" si="36"/>
        <v>0</v>
      </c>
      <c r="M89" s="129"/>
      <c r="N89" s="123">
        <f t="shared" si="37"/>
        <v>0</v>
      </c>
      <c r="O89" s="123">
        <f t="shared" si="38"/>
        <v>0</v>
      </c>
      <c r="P89" s="123">
        <f t="shared" si="39"/>
        <v>0</v>
      </c>
      <c r="Q89" s="123">
        <f t="shared" si="40"/>
        <v>0</v>
      </c>
      <c r="R89" s="123">
        <f t="shared" si="41"/>
        <v>0</v>
      </c>
      <c r="S89" s="123">
        <f t="shared" si="42"/>
        <v>0</v>
      </c>
      <c r="T89" s="126" t="s">
        <v>162</v>
      </c>
      <c r="U89" s="126" t="s">
        <v>163</v>
      </c>
      <c r="V89" s="123">
        <f t="shared" si="31"/>
        <v>0</v>
      </c>
      <c r="W89" s="123">
        <f t="shared" si="32"/>
        <v>0</v>
      </c>
      <c r="X89" s="123">
        <f t="shared" si="24"/>
        <v>0</v>
      </c>
      <c r="Y89" s="123">
        <f t="shared" si="33"/>
        <v>0</v>
      </c>
      <c r="Z89" s="127">
        <f t="shared" si="43"/>
        <v>0</v>
      </c>
      <c r="AA89" s="107">
        <f t="shared" si="34"/>
        <v>0</v>
      </c>
    </row>
    <row r="90" spans="1:27" s="30" customFormat="1" ht="23.1" customHeight="1">
      <c r="A90" s="125"/>
      <c r="B90" s="13" t="s">
        <v>114</v>
      </c>
      <c r="C90" s="1"/>
      <c r="D90" s="12"/>
      <c r="E90" s="2"/>
      <c r="F90" s="3"/>
      <c r="G90" s="4"/>
      <c r="H90" s="44"/>
      <c r="I90" s="45"/>
      <c r="J90" s="46"/>
      <c r="K90" s="5"/>
      <c r="L90" s="162">
        <f>L91+L92+L93+L94</f>
        <v>585570</v>
      </c>
      <c r="M90" s="129"/>
      <c r="N90" s="123">
        <f t="shared" si="37"/>
        <v>0</v>
      </c>
      <c r="O90" s="123">
        <f t="shared" si="38"/>
        <v>0</v>
      </c>
      <c r="P90" s="123">
        <f t="shared" si="39"/>
        <v>0</v>
      </c>
      <c r="Q90" s="123">
        <f t="shared" si="40"/>
        <v>0</v>
      </c>
      <c r="R90" s="123">
        <f t="shared" si="41"/>
        <v>0</v>
      </c>
      <c r="S90" s="123">
        <f t="shared" si="42"/>
        <v>0</v>
      </c>
      <c r="T90" s="126" t="s">
        <v>162</v>
      </c>
      <c r="U90" s="126" t="s">
        <v>163</v>
      </c>
      <c r="V90" s="123">
        <f t="shared" si="31"/>
        <v>0</v>
      </c>
      <c r="W90" s="123">
        <f t="shared" si="32"/>
        <v>0</v>
      </c>
      <c r="X90" s="123">
        <f t="shared" si="24"/>
        <v>0</v>
      </c>
      <c r="Y90" s="123">
        <f t="shared" si="33"/>
        <v>0</v>
      </c>
      <c r="Z90" s="127">
        <f t="shared" si="43"/>
        <v>0</v>
      </c>
      <c r="AA90" s="107">
        <f t="shared" si="34"/>
        <v>585570</v>
      </c>
    </row>
    <row r="91" spans="1:27" s="30" customFormat="1" ht="23.1" customHeight="1">
      <c r="A91" s="125">
        <v>65</v>
      </c>
      <c r="B91" s="12" t="s">
        <v>103</v>
      </c>
      <c r="C91" s="1"/>
      <c r="D91" s="18">
        <v>3</v>
      </c>
      <c r="E91" s="2">
        <v>0.2</v>
      </c>
      <c r="F91" s="3"/>
      <c r="G91" s="4"/>
      <c r="H91" s="44"/>
      <c r="I91" s="45">
        <f>H91+E91+D91</f>
        <v>3.2</v>
      </c>
      <c r="J91" s="46">
        <f>I91*1490000</f>
        <v>4768000</v>
      </c>
      <c r="K91" s="5"/>
      <c r="L91" s="46">
        <f t="shared" si="36"/>
        <v>143040</v>
      </c>
      <c r="M91" s="129"/>
      <c r="N91" s="123">
        <f t="shared" si="37"/>
        <v>4000650</v>
      </c>
      <c r="O91" s="123">
        <f t="shared" si="38"/>
        <v>469350</v>
      </c>
      <c r="P91" s="123">
        <f t="shared" si="39"/>
        <v>266710</v>
      </c>
      <c r="Q91" s="123">
        <f t="shared" si="40"/>
        <v>31290</v>
      </c>
      <c r="R91" s="123">
        <f t="shared" si="41"/>
        <v>0</v>
      </c>
      <c r="S91" s="123">
        <f t="shared" si="42"/>
        <v>0</v>
      </c>
      <c r="T91" s="126" t="s">
        <v>162</v>
      </c>
      <c r="U91" s="126" t="s">
        <v>163</v>
      </c>
      <c r="V91" s="123">
        <f>N91+O91+P91+Q91+R91+S91</f>
        <v>4768000</v>
      </c>
      <c r="W91" s="123">
        <f>V91*17.5%</f>
        <v>834400</v>
      </c>
      <c r="X91" s="123">
        <f>V91*3%</f>
        <v>143040</v>
      </c>
      <c r="Y91" s="123">
        <f>V91*2%</f>
        <v>95360</v>
      </c>
      <c r="Z91" s="127">
        <f>V91*1%</f>
        <v>47680</v>
      </c>
      <c r="AA91" s="107">
        <f>SUM(D91:M91)</f>
        <v>4911046.4000000004</v>
      </c>
    </row>
    <row r="92" spans="1:27" s="30" customFormat="1" ht="23.1" customHeight="1">
      <c r="A92" s="125">
        <v>66</v>
      </c>
      <c r="B92" s="12" t="s">
        <v>91</v>
      </c>
      <c r="C92" s="1"/>
      <c r="D92" s="12">
        <v>2.86</v>
      </c>
      <c r="E92" s="2"/>
      <c r="F92" s="3"/>
      <c r="G92" s="4"/>
      <c r="H92" s="44"/>
      <c r="I92" s="45">
        <f>H92+E92+D92</f>
        <v>2.86</v>
      </c>
      <c r="J92" s="46">
        <f t="shared" si="35"/>
        <v>4261400</v>
      </c>
      <c r="K92" s="5"/>
      <c r="L92" s="46">
        <f t="shared" si="36"/>
        <v>127842</v>
      </c>
      <c r="M92" s="129"/>
      <c r="N92" s="123">
        <f t="shared" si="37"/>
        <v>3813953</v>
      </c>
      <c r="O92" s="123">
        <f t="shared" si="38"/>
        <v>447447</v>
      </c>
      <c r="P92" s="123">
        <f t="shared" si="39"/>
        <v>0</v>
      </c>
      <c r="Q92" s="123">
        <f t="shared" si="40"/>
        <v>0</v>
      </c>
      <c r="R92" s="123">
        <f t="shared" si="41"/>
        <v>0</v>
      </c>
      <c r="S92" s="123">
        <f t="shared" si="42"/>
        <v>0</v>
      </c>
      <c r="T92" s="126" t="s">
        <v>162</v>
      </c>
      <c r="U92" s="126" t="s">
        <v>163</v>
      </c>
      <c r="V92" s="123">
        <f t="shared" si="31"/>
        <v>4261400</v>
      </c>
      <c r="W92" s="123">
        <f t="shared" si="32"/>
        <v>745745</v>
      </c>
      <c r="X92" s="123">
        <f t="shared" si="24"/>
        <v>127842</v>
      </c>
      <c r="Y92" s="123">
        <f t="shared" si="33"/>
        <v>85228</v>
      </c>
      <c r="Z92" s="127">
        <f t="shared" si="43"/>
        <v>42614</v>
      </c>
      <c r="AA92" s="107">
        <f t="shared" si="34"/>
        <v>4389247.72</v>
      </c>
    </row>
    <row r="93" spans="1:27" s="30" customFormat="1" ht="23.1" customHeight="1">
      <c r="A93" s="125">
        <v>67</v>
      </c>
      <c r="B93" s="12" t="s">
        <v>116</v>
      </c>
      <c r="C93" s="1"/>
      <c r="D93" s="90">
        <v>4.58</v>
      </c>
      <c r="E93" s="2"/>
      <c r="F93" s="3"/>
      <c r="G93" s="4"/>
      <c r="H93" s="44"/>
      <c r="I93" s="45">
        <f>H93+E93+D93</f>
        <v>4.58</v>
      </c>
      <c r="J93" s="46">
        <f t="shared" si="35"/>
        <v>6824200</v>
      </c>
      <c r="K93" s="5"/>
      <c r="L93" s="46">
        <f t="shared" si="36"/>
        <v>204726</v>
      </c>
      <c r="M93" s="129"/>
      <c r="N93" s="123">
        <f t="shared" si="37"/>
        <v>6107659</v>
      </c>
      <c r="O93" s="123">
        <f t="shared" si="38"/>
        <v>716541</v>
      </c>
      <c r="P93" s="123">
        <f t="shared" si="39"/>
        <v>0</v>
      </c>
      <c r="Q93" s="123">
        <f t="shared" si="40"/>
        <v>0</v>
      </c>
      <c r="R93" s="123">
        <f t="shared" si="41"/>
        <v>0</v>
      </c>
      <c r="S93" s="123">
        <f t="shared" si="42"/>
        <v>0</v>
      </c>
      <c r="T93" s="126" t="s">
        <v>162</v>
      </c>
      <c r="U93" s="126" t="s">
        <v>163</v>
      </c>
      <c r="V93" s="123">
        <f t="shared" si="31"/>
        <v>6824200</v>
      </c>
      <c r="W93" s="123">
        <f t="shared" si="32"/>
        <v>1194235</v>
      </c>
      <c r="X93" s="123">
        <f t="shared" si="24"/>
        <v>204726</v>
      </c>
      <c r="Y93" s="123">
        <f t="shared" si="33"/>
        <v>136484</v>
      </c>
      <c r="Z93" s="127">
        <f t="shared" si="43"/>
        <v>68242</v>
      </c>
      <c r="AA93" s="107">
        <f t="shared" si="34"/>
        <v>7028935.1600000001</v>
      </c>
    </row>
    <row r="94" spans="1:27" s="30" customFormat="1" ht="23.1" customHeight="1">
      <c r="A94" s="125">
        <v>68</v>
      </c>
      <c r="B94" s="12" t="s">
        <v>117</v>
      </c>
      <c r="C94" s="1"/>
      <c r="D94" s="12">
        <v>2.46</v>
      </c>
      <c r="E94" s="2"/>
      <c r="F94" s="3"/>
      <c r="G94" s="4"/>
      <c r="H94" s="44"/>
      <c r="I94" s="45">
        <f>H94+E94+D94</f>
        <v>2.46</v>
      </c>
      <c r="J94" s="46">
        <f t="shared" si="35"/>
        <v>3665400</v>
      </c>
      <c r="K94" s="5"/>
      <c r="L94" s="46">
        <f t="shared" si="36"/>
        <v>109962</v>
      </c>
      <c r="M94" s="129"/>
      <c r="N94" s="123">
        <f t="shared" si="37"/>
        <v>3280533.0000000005</v>
      </c>
      <c r="O94" s="123">
        <f t="shared" si="38"/>
        <v>384867</v>
      </c>
      <c r="P94" s="123">
        <f t="shared" si="39"/>
        <v>0</v>
      </c>
      <c r="Q94" s="123">
        <f t="shared" si="40"/>
        <v>0</v>
      </c>
      <c r="R94" s="123">
        <f t="shared" si="41"/>
        <v>0</v>
      </c>
      <c r="S94" s="123">
        <f t="shared" si="42"/>
        <v>0</v>
      </c>
      <c r="T94" s="126" t="s">
        <v>162</v>
      </c>
      <c r="U94" s="126" t="s">
        <v>163</v>
      </c>
      <c r="V94" s="123">
        <f t="shared" si="31"/>
        <v>3665400.0000000005</v>
      </c>
      <c r="W94" s="123">
        <f t="shared" si="32"/>
        <v>641445</v>
      </c>
      <c r="X94" s="123">
        <f t="shared" si="24"/>
        <v>109962.00000000001</v>
      </c>
      <c r="Y94" s="123">
        <f t="shared" si="33"/>
        <v>73308.000000000015</v>
      </c>
      <c r="Z94" s="127">
        <f t="shared" si="43"/>
        <v>36654.000000000007</v>
      </c>
      <c r="AA94" s="107">
        <f t="shared" si="34"/>
        <v>3775366.92</v>
      </c>
    </row>
    <row r="95" spans="1:27" s="30" customFormat="1" ht="23.1" customHeight="1">
      <c r="A95" s="125"/>
      <c r="B95" s="13" t="s">
        <v>118</v>
      </c>
      <c r="C95" s="1"/>
      <c r="D95" s="2"/>
      <c r="E95" s="2"/>
      <c r="F95" s="3"/>
      <c r="G95" s="4"/>
      <c r="H95" s="44"/>
      <c r="I95" s="45"/>
      <c r="J95" s="46"/>
      <c r="K95" s="5"/>
      <c r="L95" s="162">
        <f>L96+L97+L98</f>
        <v>481419.00000000006</v>
      </c>
      <c r="M95" s="129"/>
      <c r="N95" s="123">
        <f t="shared" si="37"/>
        <v>0</v>
      </c>
      <c r="O95" s="123">
        <f t="shared" si="38"/>
        <v>0</v>
      </c>
      <c r="P95" s="123">
        <f t="shared" si="39"/>
        <v>0</v>
      </c>
      <c r="Q95" s="123">
        <f t="shared" si="40"/>
        <v>0</v>
      </c>
      <c r="R95" s="123">
        <f t="shared" si="41"/>
        <v>0</v>
      </c>
      <c r="S95" s="123">
        <f t="shared" si="42"/>
        <v>0</v>
      </c>
      <c r="T95" s="126" t="s">
        <v>162</v>
      </c>
      <c r="U95" s="126" t="s">
        <v>163</v>
      </c>
      <c r="V95" s="123">
        <f t="shared" si="31"/>
        <v>0</v>
      </c>
      <c r="W95" s="123">
        <f t="shared" si="32"/>
        <v>0</v>
      </c>
      <c r="X95" s="123">
        <f t="shared" si="24"/>
        <v>0</v>
      </c>
      <c r="Y95" s="123">
        <f t="shared" si="33"/>
        <v>0</v>
      </c>
      <c r="Z95" s="127">
        <f t="shared" si="43"/>
        <v>0</v>
      </c>
      <c r="AA95" s="107">
        <f t="shared" si="34"/>
        <v>481419.00000000006</v>
      </c>
    </row>
    <row r="96" spans="1:27" s="30" customFormat="1" ht="23.1" customHeight="1">
      <c r="A96" s="125">
        <v>69</v>
      </c>
      <c r="B96" s="12" t="s">
        <v>120</v>
      </c>
      <c r="C96" s="1"/>
      <c r="D96" s="12">
        <v>2.2599999999999998</v>
      </c>
      <c r="E96" s="2"/>
      <c r="F96" s="3"/>
      <c r="G96" s="4"/>
      <c r="H96" s="44"/>
      <c r="I96" s="45">
        <f>H96+E96+D96</f>
        <v>2.2599999999999998</v>
      </c>
      <c r="J96" s="46">
        <f t="shared" si="35"/>
        <v>3367399.9999999995</v>
      </c>
      <c r="K96" s="5"/>
      <c r="L96" s="46">
        <f t="shared" si="36"/>
        <v>101021.99999999997</v>
      </c>
      <c r="M96" s="129"/>
      <c r="N96" s="123">
        <f t="shared" si="37"/>
        <v>3013823</v>
      </c>
      <c r="O96" s="123">
        <f t="shared" si="38"/>
        <v>353576.99999999994</v>
      </c>
      <c r="P96" s="123">
        <f t="shared" si="39"/>
        <v>0</v>
      </c>
      <c r="Q96" s="123">
        <f t="shared" si="40"/>
        <v>0</v>
      </c>
      <c r="R96" s="123">
        <f t="shared" si="41"/>
        <v>0</v>
      </c>
      <c r="S96" s="123">
        <f t="shared" si="42"/>
        <v>0</v>
      </c>
      <c r="T96" s="126" t="s">
        <v>162</v>
      </c>
      <c r="U96" s="126" t="s">
        <v>163</v>
      </c>
      <c r="V96" s="123">
        <f t="shared" si="31"/>
        <v>3367400</v>
      </c>
      <c r="W96" s="123">
        <f t="shared" si="32"/>
        <v>589295</v>
      </c>
      <c r="X96" s="123">
        <f t="shared" si="24"/>
        <v>101022</v>
      </c>
      <c r="Y96" s="123">
        <f t="shared" si="33"/>
        <v>67348</v>
      </c>
      <c r="Z96" s="127">
        <f t="shared" si="43"/>
        <v>33674</v>
      </c>
      <c r="AA96" s="107">
        <f t="shared" si="34"/>
        <v>3468426.5199999996</v>
      </c>
    </row>
    <row r="97" spans="1:27" s="30" customFormat="1" ht="23.1" customHeight="1">
      <c r="A97" s="125">
        <v>70</v>
      </c>
      <c r="B97" s="12" t="s">
        <v>121</v>
      </c>
      <c r="C97" s="1"/>
      <c r="D97" s="12">
        <v>3.66</v>
      </c>
      <c r="E97" s="2"/>
      <c r="F97" s="3"/>
      <c r="G97" s="4"/>
      <c r="H97" s="44"/>
      <c r="I97" s="45">
        <f>H97+E97+D97</f>
        <v>3.66</v>
      </c>
      <c r="J97" s="46">
        <f t="shared" si="35"/>
        <v>5453400</v>
      </c>
      <c r="K97" s="5"/>
      <c r="L97" s="46">
        <f t="shared" si="36"/>
        <v>163602</v>
      </c>
      <c r="M97" s="129"/>
      <c r="N97" s="123">
        <f t="shared" si="37"/>
        <v>4880793</v>
      </c>
      <c r="O97" s="123">
        <f t="shared" si="38"/>
        <v>572607</v>
      </c>
      <c r="P97" s="123">
        <f t="shared" si="39"/>
        <v>0</v>
      </c>
      <c r="Q97" s="123">
        <f t="shared" si="40"/>
        <v>0</v>
      </c>
      <c r="R97" s="123">
        <f t="shared" si="41"/>
        <v>0</v>
      </c>
      <c r="S97" s="123">
        <f t="shared" si="42"/>
        <v>0</v>
      </c>
      <c r="T97" s="126" t="s">
        <v>162</v>
      </c>
      <c r="U97" s="126" t="s">
        <v>163</v>
      </c>
      <c r="V97" s="123">
        <f t="shared" si="31"/>
        <v>5453400</v>
      </c>
      <c r="W97" s="123">
        <f t="shared" si="32"/>
        <v>954344.99999999988</v>
      </c>
      <c r="X97" s="123">
        <f t="shared" si="24"/>
        <v>163602</v>
      </c>
      <c r="Y97" s="123">
        <f t="shared" si="33"/>
        <v>109068</v>
      </c>
      <c r="Z97" s="127">
        <f t="shared" si="43"/>
        <v>54534</v>
      </c>
      <c r="AA97" s="107">
        <f t="shared" si="34"/>
        <v>5617009.3200000003</v>
      </c>
    </row>
    <row r="98" spans="1:27" s="30" customFormat="1" ht="23.1" customHeight="1">
      <c r="A98" s="125">
        <v>71</v>
      </c>
      <c r="B98" s="12" t="s">
        <v>122</v>
      </c>
      <c r="C98" s="43" t="s">
        <v>158</v>
      </c>
      <c r="D98" s="90">
        <v>4.6500000000000004</v>
      </c>
      <c r="E98" s="43">
        <v>0.2</v>
      </c>
      <c r="F98" s="3"/>
      <c r="G98" s="4"/>
      <c r="H98" s="44"/>
      <c r="I98" s="45">
        <f>H98+E98+D98</f>
        <v>4.8500000000000005</v>
      </c>
      <c r="J98" s="46">
        <f t="shared" si="35"/>
        <v>7226500.0000000009</v>
      </c>
      <c r="K98" s="5"/>
      <c r="L98" s="46">
        <f t="shared" si="36"/>
        <v>216795.00000000006</v>
      </c>
      <c r="M98" s="129"/>
      <c r="N98" s="123">
        <f t="shared" si="37"/>
        <v>6201007.5000000009</v>
      </c>
      <c r="O98" s="123">
        <f t="shared" si="38"/>
        <v>727492.50000000012</v>
      </c>
      <c r="P98" s="123">
        <f t="shared" si="39"/>
        <v>266710</v>
      </c>
      <c r="Q98" s="123">
        <f t="shared" si="40"/>
        <v>31290</v>
      </c>
      <c r="R98" s="123">
        <f t="shared" si="41"/>
        <v>0</v>
      </c>
      <c r="S98" s="123">
        <f t="shared" si="42"/>
        <v>0</v>
      </c>
      <c r="T98" s="126" t="s">
        <v>162</v>
      </c>
      <c r="U98" s="126" t="s">
        <v>163</v>
      </c>
      <c r="V98" s="123">
        <f t="shared" si="31"/>
        <v>7226500.0000000009</v>
      </c>
      <c r="W98" s="123">
        <f t="shared" si="32"/>
        <v>1264637.5</v>
      </c>
      <c r="X98" s="123">
        <f t="shared" si="24"/>
        <v>216795.00000000003</v>
      </c>
      <c r="Y98" s="123">
        <f t="shared" si="33"/>
        <v>144530.00000000003</v>
      </c>
      <c r="Z98" s="127">
        <f t="shared" si="43"/>
        <v>72265.000000000015</v>
      </c>
      <c r="AA98" s="107">
        <f t="shared" si="34"/>
        <v>7443304.7000000011</v>
      </c>
    </row>
    <row r="99" spans="1:27" s="30" customFormat="1" ht="23.1" customHeight="1">
      <c r="A99" s="125"/>
      <c r="B99" s="13" t="s">
        <v>169</v>
      </c>
      <c r="C99" s="1"/>
      <c r="D99" s="12"/>
      <c r="E99" s="2"/>
      <c r="F99" s="3"/>
      <c r="G99" s="4"/>
      <c r="H99" s="44"/>
      <c r="I99" s="45"/>
      <c r="J99" s="46"/>
      <c r="K99" s="5"/>
      <c r="L99" s="162">
        <f>L100+L101+L102+L103+L104+L105</f>
        <v>918585</v>
      </c>
      <c r="M99" s="129"/>
      <c r="N99" s="123">
        <f t="shared" si="37"/>
        <v>0</v>
      </c>
      <c r="O99" s="123">
        <f t="shared" si="38"/>
        <v>0</v>
      </c>
      <c r="P99" s="123">
        <f t="shared" si="39"/>
        <v>0</v>
      </c>
      <c r="Q99" s="123">
        <f t="shared" si="40"/>
        <v>0</v>
      </c>
      <c r="R99" s="123">
        <f t="shared" si="41"/>
        <v>0</v>
      </c>
      <c r="S99" s="123">
        <f t="shared" si="42"/>
        <v>0</v>
      </c>
      <c r="T99" s="126" t="s">
        <v>162</v>
      </c>
      <c r="U99" s="126" t="s">
        <v>163</v>
      </c>
      <c r="V99" s="123">
        <f t="shared" si="31"/>
        <v>0</v>
      </c>
      <c r="W99" s="123">
        <f t="shared" si="32"/>
        <v>0</v>
      </c>
      <c r="X99" s="123">
        <f t="shared" si="24"/>
        <v>0</v>
      </c>
      <c r="Y99" s="123">
        <f t="shared" si="33"/>
        <v>0</v>
      </c>
      <c r="Z99" s="127">
        <f t="shared" si="43"/>
        <v>0</v>
      </c>
      <c r="AA99" s="107">
        <f t="shared" si="34"/>
        <v>918585</v>
      </c>
    </row>
    <row r="100" spans="1:27" s="30" customFormat="1" ht="23.1" customHeight="1">
      <c r="A100" s="125">
        <v>72</v>
      </c>
      <c r="B100" s="12" t="s">
        <v>69</v>
      </c>
      <c r="C100" s="43" t="s">
        <v>158</v>
      </c>
      <c r="D100" s="149">
        <v>4.6500000000000004</v>
      </c>
      <c r="E100" s="43">
        <v>0.2</v>
      </c>
      <c r="F100" s="3"/>
      <c r="G100" s="4"/>
      <c r="H100" s="44"/>
      <c r="I100" s="45">
        <f>H100+E100+D100</f>
        <v>4.8500000000000005</v>
      </c>
      <c r="J100" s="46">
        <f>I100*1490000</f>
        <v>7226500.0000000009</v>
      </c>
      <c r="K100" s="5"/>
      <c r="L100" s="46">
        <f t="shared" si="36"/>
        <v>216795.00000000006</v>
      </c>
      <c r="M100" s="129"/>
      <c r="N100" s="123">
        <f t="shared" si="37"/>
        <v>6201007.5000000009</v>
      </c>
      <c r="O100" s="123">
        <f t="shared" si="38"/>
        <v>727492.50000000012</v>
      </c>
      <c r="P100" s="123">
        <f t="shared" si="39"/>
        <v>266710</v>
      </c>
      <c r="Q100" s="123">
        <f t="shared" si="40"/>
        <v>31290</v>
      </c>
      <c r="R100" s="123">
        <f t="shared" si="41"/>
        <v>0</v>
      </c>
      <c r="S100" s="123">
        <f t="shared" si="42"/>
        <v>0</v>
      </c>
      <c r="T100" s="126" t="s">
        <v>162</v>
      </c>
      <c r="U100" s="126" t="s">
        <v>163</v>
      </c>
      <c r="V100" s="123">
        <f t="shared" si="31"/>
        <v>7226500.0000000009</v>
      </c>
      <c r="W100" s="123">
        <f>V100*17.5%</f>
        <v>1264637.5</v>
      </c>
      <c r="X100" s="123">
        <f>V100*3%</f>
        <v>216795.00000000003</v>
      </c>
      <c r="Y100" s="123">
        <f t="shared" si="33"/>
        <v>144530.00000000003</v>
      </c>
      <c r="Z100" s="127">
        <f>V100*1%</f>
        <v>72265.000000000015</v>
      </c>
      <c r="AA100" s="130">
        <f t="shared" si="34"/>
        <v>7443304.7000000011</v>
      </c>
    </row>
    <row r="101" spans="1:27" s="30" customFormat="1" ht="23.1" customHeight="1">
      <c r="A101" s="125">
        <v>73</v>
      </c>
      <c r="B101" s="12" t="s">
        <v>124</v>
      </c>
      <c r="C101" s="1"/>
      <c r="D101" s="12">
        <v>2.2599999999999998</v>
      </c>
      <c r="E101" s="2"/>
      <c r="F101" s="3"/>
      <c r="G101" s="4"/>
      <c r="H101" s="44"/>
      <c r="I101" s="45">
        <f t="shared" ref="I101:I105" si="44">H101+E101+D101</f>
        <v>2.2599999999999998</v>
      </c>
      <c r="J101" s="46">
        <f t="shared" si="35"/>
        <v>3367399.9999999995</v>
      </c>
      <c r="K101" s="5"/>
      <c r="L101" s="46">
        <f t="shared" si="36"/>
        <v>101021.99999999997</v>
      </c>
      <c r="M101" s="129"/>
      <c r="N101" s="123">
        <f t="shared" si="37"/>
        <v>3013823</v>
      </c>
      <c r="O101" s="123">
        <f t="shared" si="38"/>
        <v>353576.99999999994</v>
      </c>
      <c r="P101" s="123">
        <f t="shared" si="39"/>
        <v>0</v>
      </c>
      <c r="Q101" s="123">
        <f t="shared" si="40"/>
        <v>0</v>
      </c>
      <c r="R101" s="123">
        <f t="shared" si="41"/>
        <v>0</v>
      </c>
      <c r="S101" s="123">
        <f t="shared" si="42"/>
        <v>0</v>
      </c>
      <c r="T101" s="126" t="s">
        <v>162</v>
      </c>
      <c r="U101" s="126" t="s">
        <v>163</v>
      </c>
      <c r="V101" s="123">
        <f t="shared" si="31"/>
        <v>3367400</v>
      </c>
      <c r="W101" s="123">
        <f t="shared" si="32"/>
        <v>589295</v>
      </c>
      <c r="X101" s="123">
        <f t="shared" si="24"/>
        <v>101022</v>
      </c>
      <c r="Y101" s="123">
        <f t="shared" si="33"/>
        <v>67348</v>
      </c>
      <c r="Z101" s="127">
        <f t="shared" si="43"/>
        <v>33674</v>
      </c>
      <c r="AA101" s="107">
        <f t="shared" si="34"/>
        <v>3468426.5199999996</v>
      </c>
    </row>
    <row r="102" spans="1:27" s="30" customFormat="1" ht="23.1" customHeight="1">
      <c r="A102" s="125">
        <v>74</v>
      </c>
      <c r="B102" s="12" t="s">
        <v>125</v>
      </c>
      <c r="C102" s="1"/>
      <c r="D102" s="12">
        <v>2.86</v>
      </c>
      <c r="E102" s="2"/>
      <c r="F102" s="3"/>
      <c r="G102" s="4"/>
      <c r="H102" s="44"/>
      <c r="I102" s="45">
        <f t="shared" si="44"/>
        <v>2.86</v>
      </c>
      <c r="J102" s="46">
        <f t="shared" si="35"/>
        <v>4261400</v>
      </c>
      <c r="K102" s="5"/>
      <c r="L102" s="46">
        <f t="shared" si="36"/>
        <v>127842</v>
      </c>
      <c r="M102" s="129"/>
      <c r="N102" s="123">
        <f t="shared" si="37"/>
        <v>3813953</v>
      </c>
      <c r="O102" s="123">
        <f t="shared" si="38"/>
        <v>447447</v>
      </c>
      <c r="P102" s="123">
        <f t="shared" si="39"/>
        <v>0</v>
      </c>
      <c r="Q102" s="123">
        <f t="shared" si="40"/>
        <v>0</v>
      </c>
      <c r="R102" s="123">
        <f t="shared" si="41"/>
        <v>0</v>
      </c>
      <c r="S102" s="123">
        <f t="shared" si="42"/>
        <v>0</v>
      </c>
      <c r="T102" s="126" t="s">
        <v>162</v>
      </c>
      <c r="U102" s="126" t="s">
        <v>163</v>
      </c>
      <c r="V102" s="123">
        <f t="shared" si="31"/>
        <v>4261400</v>
      </c>
      <c r="W102" s="123">
        <f t="shared" si="32"/>
        <v>745745</v>
      </c>
      <c r="X102" s="123">
        <f t="shared" si="24"/>
        <v>127842</v>
      </c>
      <c r="Y102" s="123">
        <f t="shared" si="33"/>
        <v>85228</v>
      </c>
      <c r="Z102" s="127">
        <f t="shared" si="43"/>
        <v>42614</v>
      </c>
      <c r="AA102" s="107">
        <f t="shared" si="34"/>
        <v>4389247.72</v>
      </c>
    </row>
    <row r="103" spans="1:27" s="30" customFormat="1" ht="23.1" customHeight="1">
      <c r="A103" s="125">
        <v>75</v>
      </c>
      <c r="B103" s="12" t="s">
        <v>126</v>
      </c>
      <c r="C103" s="1"/>
      <c r="D103" s="12">
        <v>4.0599999999999996</v>
      </c>
      <c r="E103" s="2"/>
      <c r="F103" s="3"/>
      <c r="G103" s="150">
        <v>0.05</v>
      </c>
      <c r="H103" s="151">
        <v>0.2</v>
      </c>
      <c r="I103" s="45">
        <f t="shared" si="44"/>
        <v>4.26</v>
      </c>
      <c r="J103" s="46">
        <f t="shared" si="35"/>
        <v>6347400</v>
      </c>
      <c r="K103" s="5"/>
      <c r="L103" s="46">
        <f t="shared" si="36"/>
        <v>190422</v>
      </c>
      <c r="M103" s="129"/>
      <c r="N103" s="123">
        <f t="shared" si="37"/>
        <v>5414213</v>
      </c>
      <c r="O103" s="123">
        <f t="shared" si="38"/>
        <v>635186.99999999988</v>
      </c>
      <c r="P103" s="123">
        <f t="shared" si="39"/>
        <v>0</v>
      </c>
      <c r="Q103" s="123">
        <f t="shared" si="40"/>
        <v>0</v>
      </c>
      <c r="R103" s="123">
        <f t="shared" si="41"/>
        <v>266710</v>
      </c>
      <c r="S103" s="123">
        <f t="shared" si="42"/>
        <v>31290</v>
      </c>
      <c r="T103" s="126" t="s">
        <v>162</v>
      </c>
      <c r="U103" s="126" t="s">
        <v>163</v>
      </c>
      <c r="V103" s="123">
        <f t="shared" si="31"/>
        <v>6347400</v>
      </c>
      <c r="W103" s="123">
        <f t="shared" si="32"/>
        <v>1110795</v>
      </c>
      <c r="X103" s="123">
        <f t="shared" si="24"/>
        <v>190422</v>
      </c>
      <c r="Y103" s="123">
        <f t="shared" si="33"/>
        <v>126948</v>
      </c>
      <c r="Z103" s="127">
        <f t="shared" si="43"/>
        <v>63474</v>
      </c>
      <c r="AA103" s="107">
        <f t="shared" si="34"/>
        <v>6537830.5700000003</v>
      </c>
    </row>
    <row r="104" spans="1:27" s="30" customFormat="1" ht="23.1" customHeight="1">
      <c r="A104" s="125">
        <v>76</v>
      </c>
      <c r="B104" s="12" t="s">
        <v>70</v>
      </c>
      <c r="C104" s="1"/>
      <c r="D104" s="12">
        <v>2.46</v>
      </c>
      <c r="E104" s="2"/>
      <c r="F104" s="3"/>
      <c r="G104" s="4"/>
      <c r="H104" s="44"/>
      <c r="I104" s="45">
        <f t="shared" si="44"/>
        <v>2.46</v>
      </c>
      <c r="J104" s="46">
        <f>I104*1490000</f>
        <v>3665400</v>
      </c>
      <c r="K104" s="5"/>
      <c r="L104" s="46">
        <f t="shared" si="36"/>
        <v>109962</v>
      </c>
      <c r="M104" s="129"/>
      <c r="N104" s="123">
        <f t="shared" si="37"/>
        <v>3280533.0000000005</v>
      </c>
      <c r="O104" s="123">
        <f t="shared" si="38"/>
        <v>384867</v>
      </c>
      <c r="P104" s="123">
        <f t="shared" si="39"/>
        <v>0</v>
      </c>
      <c r="Q104" s="123">
        <f t="shared" si="40"/>
        <v>0</v>
      </c>
      <c r="R104" s="123">
        <f t="shared" si="41"/>
        <v>0</v>
      </c>
      <c r="S104" s="123">
        <f t="shared" si="42"/>
        <v>0</v>
      </c>
      <c r="T104" s="126" t="s">
        <v>162</v>
      </c>
      <c r="U104" s="126" t="s">
        <v>163</v>
      </c>
      <c r="V104" s="123">
        <f t="shared" si="31"/>
        <v>3665400.0000000005</v>
      </c>
      <c r="W104" s="123">
        <f>V104*17.5%</f>
        <v>641445</v>
      </c>
      <c r="X104" s="123">
        <f>V104*3%</f>
        <v>109962.00000000001</v>
      </c>
      <c r="Y104" s="123">
        <f t="shared" si="33"/>
        <v>73308.000000000015</v>
      </c>
      <c r="Z104" s="127">
        <f>V104*1%</f>
        <v>36654.000000000007</v>
      </c>
      <c r="AA104" s="107">
        <f t="shared" si="34"/>
        <v>3775366.92</v>
      </c>
    </row>
    <row r="105" spans="1:27" s="30" customFormat="1" ht="23.1" customHeight="1">
      <c r="A105" s="125">
        <v>77</v>
      </c>
      <c r="B105" s="12" t="s">
        <v>71</v>
      </c>
      <c r="C105" s="1"/>
      <c r="D105" s="12">
        <v>3.86</v>
      </c>
      <c r="E105" s="2"/>
      <c r="F105" s="3"/>
      <c r="G105" s="4"/>
      <c r="H105" s="44"/>
      <c r="I105" s="45">
        <f t="shared" si="44"/>
        <v>3.86</v>
      </c>
      <c r="J105" s="46">
        <f>I105*1490000</f>
        <v>5751400</v>
      </c>
      <c r="K105" s="5"/>
      <c r="L105" s="46">
        <f t="shared" si="36"/>
        <v>172542</v>
      </c>
      <c r="M105" s="129"/>
      <c r="N105" s="123">
        <f t="shared" si="37"/>
        <v>5147503</v>
      </c>
      <c r="O105" s="123">
        <f t="shared" si="38"/>
        <v>603897</v>
      </c>
      <c r="P105" s="123">
        <f t="shared" si="39"/>
        <v>0</v>
      </c>
      <c r="Q105" s="123">
        <f t="shared" si="40"/>
        <v>0</v>
      </c>
      <c r="R105" s="123">
        <f t="shared" si="41"/>
        <v>0</v>
      </c>
      <c r="S105" s="123">
        <f t="shared" si="42"/>
        <v>0</v>
      </c>
      <c r="T105" s="126" t="s">
        <v>162</v>
      </c>
      <c r="U105" s="126" t="s">
        <v>163</v>
      </c>
      <c r="V105" s="123">
        <f t="shared" si="31"/>
        <v>5751400</v>
      </c>
      <c r="W105" s="123">
        <f>V105*17.5%</f>
        <v>1006494.9999999999</v>
      </c>
      <c r="X105" s="123">
        <f>V105*3%</f>
        <v>172542</v>
      </c>
      <c r="Y105" s="123">
        <f t="shared" si="33"/>
        <v>115028</v>
      </c>
      <c r="Z105" s="127">
        <f>V105*1%</f>
        <v>57514</v>
      </c>
      <c r="AA105" s="107">
        <f t="shared" si="34"/>
        <v>5923949.7199999997</v>
      </c>
    </row>
    <row r="106" spans="1:27" s="30" customFormat="1" ht="23.1" customHeight="1">
      <c r="A106" s="125"/>
      <c r="B106" s="13" t="s">
        <v>127</v>
      </c>
      <c r="C106" s="1"/>
      <c r="D106" s="12"/>
      <c r="E106" s="2"/>
      <c r="F106" s="3"/>
      <c r="G106" s="4"/>
      <c r="H106" s="44"/>
      <c r="I106" s="45"/>
      <c r="J106" s="46" t="s">
        <v>173</v>
      </c>
      <c r="K106" s="5"/>
      <c r="L106" s="162">
        <f>L107+L108+L109+L110+L111</f>
        <v>818904</v>
      </c>
      <c r="M106" s="129"/>
      <c r="N106" s="123">
        <f t="shared" si="37"/>
        <v>0</v>
      </c>
      <c r="O106" s="123">
        <f t="shared" si="38"/>
        <v>0</v>
      </c>
      <c r="P106" s="123">
        <f t="shared" si="39"/>
        <v>0</v>
      </c>
      <c r="Q106" s="123">
        <f t="shared" si="40"/>
        <v>0</v>
      </c>
      <c r="R106" s="123">
        <f t="shared" si="41"/>
        <v>0</v>
      </c>
      <c r="S106" s="123">
        <f t="shared" si="42"/>
        <v>0</v>
      </c>
      <c r="T106" s="126" t="s">
        <v>162</v>
      </c>
      <c r="U106" s="126" t="s">
        <v>163</v>
      </c>
      <c r="V106" s="123">
        <f t="shared" si="31"/>
        <v>0</v>
      </c>
      <c r="W106" s="123">
        <f t="shared" si="32"/>
        <v>0</v>
      </c>
      <c r="X106" s="123">
        <f t="shared" si="24"/>
        <v>0</v>
      </c>
      <c r="Y106" s="123">
        <f t="shared" si="33"/>
        <v>0</v>
      </c>
      <c r="Z106" s="127">
        <f t="shared" si="43"/>
        <v>0</v>
      </c>
      <c r="AA106" s="107">
        <f t="shared" ref="AA106:AA135" si="45">SUM(D106:M106)</f>
        <v>818904</v>
      </c>
    </row>
    <row r="107" spans="1:27" s="30" customFormat="1" ht="23.1" customHeight="1">
      <c r="A107" s="125">
        <v>78</v>
      </c>
      <c r="B107" s="12" t="s">
        <v>128</v>
      </c>
      <c r="C107" s="1"/>
      <c r="D107" s="18">
        <v>3.06</v>
      </c>
      <c r="E107" s="2"/>
      <c r="F107" s="3"/>
      <c r="G107" s="4"/>
      <c r="H107" s="44"/>
      <c r="I107" s="45">
        <f>H107+E107+D107</f>
        <v>3.06</v>
      </c>
      <c r="J107" s="46">
        <f t="shared" si="35"/>
        <v>4559400</v>
      </c>
      <c r="K107" s="5"/>
      <c r="L107" s="46">
        <f t="shared" si="36"/>
        <v>136782</v>
      </c>
      <c r="M107" s="129"/>
      <c r="N107" s="123">
        <f t="shared" si="37"/>
        <v>4080663</v>
      </c>
      <c r="O107" s="123">
        <f t="shared" si="38"/>
        <v>478737</v>
      </c>
      <c r="P107" s="123">
        <f t="shared" si="39"/>
        <v>0</v>
      </c>
      <c r="Q107" s="123">
        <f t="shared" si="40"/>
        <v>0</v>
      </c>
      <c r="R107" s="123">
        <f t="shared" si="41"/>
        <v>0</v>
      </c>
      <c r="S107" s="123">
        <f t="shared" si="42"/>
        <v>0</v>
      </c>
      <c r="T107" s="126" t="s">
        <v>162</v>
      </c>
      <c r="U107" s="126" t="s">
        <v>163</v>
      </c>
      <c r="V107" s="123">
        <f t="shared" si="31"/>
        <v>4559400</v>
      </c>
      <c r="W107" s="123">
        <f t="shared" si="32"/>
        <v>797895</v>
      </c>
      <c r="X107" s="123">
        <f t="shared" si="24"/>
        <v>136782</v>
      </c>
      <c r="Y107" s="123">
        <f t="shared" si="33"/>
        <v>91188</v>
      </c>
      <c r="Z107" s="127">
        <f t="shared" si="43"/>
        <v>45594</v>
      </c>
      <c r="AA107" s="107">
        <f t="shared" si="45"/>
        <v>4696188.12</v>
      </c>
    </row>
    <row r="108" spans="1:27" s="30" customFormat="1" ht="23.1" customHeight="1">
      <c r="A108" s="125">
        <v>79</v>
      </c>
      <c r="B108" s="12" t="s">
        <v>129</v>
      </c>
      <c r="C108" s="43" t="s">
        <v>158</v>
      </c>
      <c r="D108" s="90">
        <v>4.8899999999999997</v>
      </c>
      <c r="E108" s="43">
        <v>0.2</v>
      </c>
      <c r="F108" s="3"/>
      <c r="G108" s="4"/>
      <c r="H108" s="44"/>
      <c r="I108" s="45">
        <f>H108+E108+D108</f>
        <v>5.09</v>
      </c>
      <c r="J108" s="46">
        <f t="shared" si="35"/>
        <v>7584100</v>
      </c>
      <c r="K108" s="5"/>
      <c r="L108" s="46">
        <f t="shared" si="36"/>
        <v>227523</v>
      </c>
      <c r="M108" s="129"/>
      <c r="N108" s="123">
        <f t="shared" si="37"/>
        <v>6521059.5</v>
      </c>
      <c r="O108" s="123">
        <f t="shared" si="38"/>
        <v>765040.49999999988</v>
      </c>
      <c r="P108" s="123">
        <f t="shared" si="39"/>
        <v>266710</v>
      </c>
      <c r="Q108" s="123">
        <f t="shared" si="40"/>
        <v>31290</v>
      </c>
      <c r="R108" s="123">
        <f t="shared" si="41"/>
        <v>0</v>
      </c>
      <c r="S108" s="123">
        <f t="shared" si="42"/>
        <v>0</v>
      </c>
      <c r="T108" s="126" t="s">
        <v>162</v>
      </c>
      <c r="U108" s="126" t="s">
        <v>163</v>
      </c>
      <c r="V108" s="123">
        <f t="shared" si="31"/>
        <v>7584100</v>
      </c>
      <c r="W108" s="123">
        <f t="shared" si="32"/>
        <v>1327217.5</v>
      </c>
      <c r="X108" s="123">
        <f t="shared" si="24"/>
        <v>227523</v>
      </c>
      <c r="Y108" s="123">
        <f t="shared" si="33"/>
        <v>151682</v>
      </c>
      <c r="Z108" s="127">
        <f t="shared" si="43"/>
        <v>75841</v>
      </c>
      <c r="AA108" s="107">
        <f t="shared" si="45"/>
        <v>7811633.1799999997</v>
      </c>
    </row>
    <row r="109" spans="1:27" s="95" customFormat="1" ht="23.1" customHeight="1">
      <c r="A109" s="125">
        <v>80</v>
      </c>
      <c r="B109" s="12" t="s">
        <v>130</v>
      </c>
      <c r="C109" s="1"/>
      <c r="D109" s="12">
        <v>3.65</v>
      </c>
      <c r="E109" s="2"/>
      <c r="F109" s="3"/>
      <c r="G109" s="4"/>
      <c r="H109" s="44"/>
      <c r="I109" s="45">
        <f>H109+E109+D109</f>
        <v>3.65</v>
      </c>
      <c r="J109" s="46">
        <f t="shared" si="35"/>
        <v>5438500</v>
      </c>
      <c r="K109" s="5"/>
      <c r="L109" s="46">
        <f t="shared" si="36"/>
        <v>163155</v>
      </c>
      <c r="M109" s="129"/>
      <c r="N109" s="123">
        <f t="shared" si="37"/>
        <v>4867457.5</v>
      </c>
      <c r="O109" s="123">
        <f t="shared" si="38"/>
        <v>571042.5</v>
      </c>
      <c r="P109" s="123">
        <f t="shared" si="39"/>
        <v>0</v>
      </c>
      <c r="Q109" s="123">
        <f t="shared" si="40"/>
        <v>0</v>
      </c>
      <c r="R109" s="123">
        <f t="shared" si="41"/>
        <v>0</v>
      </c>
      <c r="S109" s="123">
        <f t="shared" si="42"/>
        <v>0</v>
      </c>
      <c r="T109" s="126" t="s">
        <v>162</v>
      </c>
      <c r="U109" s="126" t="s">
        <v>163</v>
      </c>
      <c r="V109" s="123">
        <f t="shared" si="31"/>
        <v>5438500</v>
      </c>
      <c r="W109" s="123">
        <f t="shared" si="32"/>
        <v>951737.49999999988</v>
      </c>
      <c r="X109" s="123">
        <f t="shared" si="24"/>
        <v>163155</v>
      </c>
      <c r="Y109" s="123">
        <f t="shared" si="33"/>
        <v>108770</v>
      </c>
      <c r="Z109" s="127">
        <f t="shared" si="43"/>
        <v>54385</v>
      </c>
      <c r="AA109" s="107">
        <f t="shared" si="45"/>
        <v>5601662.2999999998</v>
      </c>
    </row>
    <row r="110" spans="1:27" s="95" customFormat="1" ht="23.1" customHeight="1">
      <c r="A110" s="125">
        <v>81</v>
      </c>
      <c r="B110" s="12" t="s">
        <v>131</v>
      </c>
      <c r="C110" s="1"/>
      <c r="D110" s="12">
        <v>4.0599999999999996</v>
      </c>
      <c r="E110" s="2"/>
      <c r="F110" s="3"/>
      <c r="G110" s="4"/>
      <c r="H110" s="44"/>
      <c r="I110" s="45">
        <f>H110+E110+D110</f>
        <v>4.0599999999999996</v>
      </c>
      <c r="J110" s="46">
        <f t="shared" si="35"/>
        <v>6049399.9999999991</v>
      </c>
      <c r="K110" s="5"/>
      <c r="L110" s="46">
        <f t="shared" si="36"/>
        <v>181481.99999999997</v>
      </c>
      <c r="M110" s="129"/>
      <c r="N110" s="123">
        <f t="shared" si="37"/>
        <v>5414213</v>
      </c>
      <c r="O110" s="123">
        <f t="shared" si="38"/>
        <v>635186.99999999988</v>
      </c>
      <c r="P110" s="123">
        <f t="shared" si="39"/>
        <v>0</v>
      </c>
      <c r="Q110" s="123">
        <f t="shared" si="40"/>
        <v>0</v>
      </c>
      <c r="R110" s="123">
        <f t="shared" si="41"/>
        <v>0</v>
      </c>
      <c r="S110" s="123">
        <f t="shared" si="42"/>
        <v>0</v>
      </c>
      <c r="T110" s="126" t="s">
        <v>162</v>
      </c>
      <c r="U110" s="126" t="s">
        <v>163</v>
      </c>
      <c r="V110" s="123">
        <f t="shared" si="31"/>
        <v>6049400</v>
      </c>
      <c r="W110" s="123">
        <f t="shared" si="32"/>
        <v>1058645</v>
      </c>
      <c r="X110" s="123">
        <f t="shared" si="24"/>
        <v>181482</v>
      </c>
      <c r="Y110" s="123">
        <f t="shared" si="33"/>
        <v>120988</v>
      </c>
      <c r="Z110" s="127">
        <f t="shared" si="43"/>
        <v>60494</v>
      </c>
      <c r="AA110" s="107">
        <f t="shared" si="45"/>
        <v>6230890.1199999992</v>
      </c>
    </row>
    <row r="111" spans="1:27" s="30" customFormat="1" ht="23.1" customHeight="1">
      <c r="A111" s="125">
        <v>82</v>
      </c>
      <c r="B111" s="12" t="s">
        <v>132</v>
      </c>
      <c r="C111" s="1"/>
      <c r="D111" s="12">
        <v>2.46</v>
      </c>
      <c r="E111" s="2"/>
      <c r="F111" s="3"/>
      <c r="G111" s="4"/>
      <c r="H111" s="44"/>
      <c r="I111" s="45">
        <f>H111+E111+D111</f>
        <v>2.46</v>
      </c>
      <c r="J111" s="46">
        <f t="shared" si="35"/>
        <v>3665400</v>
      </c>
      <c r="K111" s="5"/>
      <c r="L111" s="46">
        <f t="shared" si="36"/>
        <v>109962</v>
      </c>
      <c r="M111" s="129"/>
      <c r="N111" s="123">
        <f t="shared" ref="N111:N134" si="46">D111*T111*1490000</f>
        <v>3280533.0000000005</v>
      </c>
      <c r="O111" s="123">
        <f t="shared" ref="O111:O134" si="47">D111*1490000*U111</f>
        <v>384867</v>
      </c>
      <c r="P111" s="123">
        <f t="shared" ref="P111:P134" si="48">E111*1490000*T111</f>
        <v>0</v>
      </c>
      <c r="Q111" s="123">
        <f t="shared" ref="Q111:Q134" si="49">E111*1490000*U111</f>
        <v>0</v>
      </c>
      <c r="R111" s="123">
        <f t="shared" ref="R111:R134" si="50">H111*1490000*T111</f>
        <v>0</v>
      </c>
      <c r="S111" s="123">
        <f t="shared" ref="S111:S134" si="51">H111*1490000*U111</f>
        <v>0</v>
      </c>
      <c r="T111" s="126" t="s">
        <v>162</v>
      </c>
      <c r="U111" s="126" t="s">
        <v>163</v>
      </c>
      <c r="V111" s="123">
        <f t="shared" si="31"/>
        <v>3665400.0000000005</v>
      </c>
      <c r="W111" s="123">
        <f t="shared" si="32"/>
        <v>641445</v>
      </c>
      <c r="X111" s="123">
        <f t="shared" si="24"/>
        <v>109962.00000000001</v>
      </c>
      <c r="Y111" s="123">
        <f t="shared" si="33"/>
        <v>73308.000000000015</v>
      </c>
      <c r="Z111" s="127">
        <f t="shared" si="43"/>
        <v>36654.000000000007</v>
      </c>
      <c r="AA111" s="107">
        <f t="shared" si="45"/>
        <v>3775366.92</v>
      </c>
    </row>
    <row r="112" spans="1:27" s="30" customFormat="1" ht="23.1" customHeight="1">
      <c r="A112" s="125"/>
      <c r="B112" s="13" t="s">
        <v>133</v>
      </c>
      <c r="C112" s="1"/>
      <c r="D112" s="12"/>
      <c r="E112" s="2"/>
      <c r="F112" s="3"/>
      <c r="G112" s="4"/>
      <c r="H112" s="44"/>
      <c r="I112" s="45"/>
      <c r="J112" s="46"/>
      <c r="K112" s="5"/>
      <c r="L112" s="162">
        <f>L113+L114+L115+L116+L117</f>
        <v>640998</v>
      </c>
      <c r="M112" s="129"/>
      <c r="N112" s="123">
        <f t="shared" si="46"/>
        <v>0</v>
      </c>
      <c r="O112" s="123">
        <f t="shared" si="47"/>
        <v>0</v>
      </c>
      <c r="P112" s="123">
        <f t="shared" si="48"/>
        <v>0</v>
      </c>
      <c r="Q112" s="123">
        <f t="shared" si="49"/>
        <v>0</v>
      </c>
      <c r="R112" s="123">
        <f t="shared" si="50"/>
        <v>0</v>
      </c>
      <c r="S112" s="123">
        <f t="shared" si="51"/>
        <v>0</v>
      </c>
      <c r="T112" s="126" t="s">
        <v>162</v>
      </c>
      <c r="U112" s="126" t="s">
        <v>163</v>
      </c>
      <c r="V112" s="123">
        <f t="shared" si="31"/>
        <v>0</v>
      </c>
      <c r="W112" s="123">
        <f t="shared" si="32"/>
        <v>0</v>
      </c>
      <c r="X112" s="123">
        <f t="shared" si="24"/>
        <v>0</v>
      </c>
      <c r="Y112" s="123">
        <f t="shared" si="33"/>
        <v>0</v>
      </c>
      <c r="Z112" s="127">
        <f t="shared" si="43"/>
        <v>0</v>
      </c>
      <c r="AA112" s="107">
        <f t="shared" si="45"/>
        <v>640998</v>
      </c>
    </row>
    <row r="113" spans="1:27" s="30" customFormat="1" ht="23.1" customHeight="1">
      <c r="A113" s="125">
        <v>83</v>
      </c>
      <c r="B113" s="12" t="s">
        <v>134</v>
      </c>
      <c r="C113" s="43" t="s">
        <v>158</v>
      </c>
      <c r="D113" s="12">
        <v>4.32</v>
      </c>
      <c r="E113" s="43">
        <v>0.2</v>
      </c>
      <c r="F113" s="3"/>
      <c r="G113" s="4"/>
      <c r="H113" s="44"/>
      <c r="I113" s="45">
        <f>H113+E113+D113</f>
        <v>4.5200000000000005</v>
      </c>
      <c r="J113" s="46">
        <f t="shared" si="35"/>
        <v>6734800.0000000009</v>
      </c>
      <c r="K113" s="5"/>
      <c r="L113" s="46">
        <f t="shared" si="36"/>
        <v>202044.00000000006</v>
      </c>
      <c r="M113" s="129"/>
      <c r="N113" s="123">
        <f t="shared" si="46"/>
        <v>5760936.0000000009</v>
      </c>
      <c r="O113" s="123">
        <f t="shared" si="47"/>
        <v>675864</v>
      </c>
      <c r="P113" s="123">
        <f t="shared" si="48"/>
        <v>266710</v>
      </c>
      <c r="Q113" s="123">
        <f t="shared" si="49"/>
        <v>31290</v>
      </c>
      <c r="R113" s="123">
        <f t="shared" si="50"/>
        <v>0</v>
      </c>
      <c r="S113" s="123">
        <f t="shared" si="51"/>
        <v>0</v>
      </c>
      <c r="T113" s="126" t="s">
        <v>162</v>
      </c>
      <c r="U113" s="126" t="s">
        <v>163</v>
      </c>
      <c r="V113" s="123">
        <f t="shared" si="31"/>
        <v>6734800.0000000009</v>
      </c>
      <c r="W113" s="123">
        <f t="shared" si="32"/>
        <v>1178590</v>
      </c>
      <c r="X113" s="123">
        <f t="shared" si="24"/>
        <v>202044.00000000003</v>
      </c>
      <c r="Y113" s="123">
        <f t="shared" si="33"/>
        <v>134696.00000000003</v>
      </c>
      <c r="Z113" s="127">
        <f t="shared" si="43"/>
        <v>67348.000000000015</v>
      </c>
      <c r="AA113" s="107">
        <f t="shared" si="45"/>
        <v>6936853.040000001</v>
      </c>
    </row>
    <row r="114" spans="1:27" s="79" customFormat="1" ht="23.1" customHeight="1">
      <c r="A114" s="125">
        <v>84</v>
      </c>
      <c r="B114" s="12" t="s">
        <v>135</v>
      </c>
      <c r="C114" s="1"/>
      <c r="D114" s="12">
        <v>4.0599999999999996</v>
      </c>
      <c r="E114" s="2"/>
      <c r="F114" s="3"/>
      <c r="G114" s="98">
        <v>0.06</v>
      </c>
      <c r="H114" s="151">
        <v>0.24</v>
      </c>
      <c r="I114" s="45">
        <f>H114+E114+D114</f>
        <v>4.3</v>
      </c>
      <c r="J114" s="46">
        <f t="shared" si="35"/>
        <v>6407000</v>
      </c>
      <c r="K114" s="5"/>
      <c r="L114" s="46">
        <f t="shared" si="36"/>
        <v>192210</v>
      </c>
      <c r="M114" s="129"/>
      <c r="N114" s="123">
        <f t="shared" si="46"/>
        <v>5414213</v>
      </c>
      <c r="O114" s="123">
        <f t="shared" si="47"/>
        <v>635186.99999999988</v>
      </c>
      <c r="P114" s="123">
        <f t="shared" si="48"/>
        <v>0</v>
      </c>
      <c r="Q114" s="123">
        <f t="shared" si="49"/>
        <v>0</v>
      </c>
      <c r="R114" s="123">
        <f t="shared" si="50"/>
        <v>320052</v>
      </c>
      <c r="S114" s="123">
        <f t="shared" si="51"/>
        <v>37548</v>
      </c>
      <c r="T114" s="126" t="s">
        <v>162</v>
      </c>
      <c r="U114" s="126" t="s">
        <v>163</v>
      </c>
      <c r="V114" s="123">
        <f t="shared" si="31"/>
        <v>6407000</v>
      </c>
      <c r="W114" s="123">
        <f t="shared" si="32"/>
        <v>1121225</v>
      </c>
      <c r="X114" s="123">
        <f t="shared" si="24"/>
        <v>192210</v>
      </c>
      <c r="Y114" s="123">
        <f t="shared" si="33"/>
        <v>128140</v>
      </c>
      <c r="Z114" s="127">
        <f t="shared" si="43"/>
        <v>64070</v>
      </c>
      <c r="AA114" s="107">
        <f t="shared" si="45"/>
        <v>6599218.6600000001</v>
      </c>
    </row>
    <row r="115" spans="1:27" s="30" customFormat="1" ht="23.1" customHeight="1">
      <c r="A115" s="125">
        <v>85</v>
      </c>
      <c r="B115" s="12" t="s">
        <v>136</v>
      </c>
      <c r="C115" s="1"/>
      <c r="D115" s="12"/>
      <c r="E115" s="2"/>
      <c r="F115" s="3"/>
      <c r="G115" s="4"/>
      <c r="H115" s="44"/>
      <c r="I115" s="45"/>
      <c r="J115" s="46"/>
      <c r="K115" s="5"/>
      <c r="L115" s="46">
        <f t="shared" si="36"/>
        <v>0</v>
      </c>
      <c r="M115" s="129" t="s">
        <v>183</v>
      </c>
      <c r="N115" s="123">
        <f t="shared" si="46"/>
        <v>0</v>
      </c>
      <c r="O115" s="123">
        <f t="shared" si="47"/>
        <v>0</v>
      </c>
      <c r="P115" s="123">
        <f t="shared" si="48"/>
        <v>0</v>
      </c>
      <c r="Q115" s="123">
        <f t="shared" si="49"/>
        <v>0</v>
      </c>
      <c r="R115" s="123">
        <f t="shared" si="50"/>
        <v>0</v>
      </c>
      <c r="S115" s="123">
        <f t="shared" si="51"/>
        <v>0</v>
      </c>
      <c r="T115" s="126" t="s">
        <v>162</v>
      </c>
      <c r="U115" s="126" t="s">
        <v>163</v>
      </c>
      <c r="V115" s="123">
        <f t="shared" si="31"/>
        <v>0</v>
      </c>
      <c r="W115" s="123">
        <f t="shared" si="32"/>
        <v>0</v>
      </c>
      <c r="X115" s="123">
        <f t="shared" si="24"/>
        <v>0</v>
      </c>
      <c r="Y115" s="123">
        <v>67348</v>
      </c>
      <c r="Z115" s="127">
        <f t="shared" si="43"/>
        <v>0</v>
      </c>
      <c r="AA115" s="107">
        <f t="shared" si="45"/>
        <v>0</v>
      </c>
    </row>
    <row r="116" spans="1:27" s="30" customFormat="1" ht="23.1" customHeight="1">
      <c r="A116" s="125">
        <v>86</v>
      </c>
      <c r="B116" s="12" t="s">
        <v>137</v>
      </c>
      <c r="C116" s="1"/>
      <c r="D116" s="12">
        <v>2.46</v>
      </c>
      <c r="E116" s="2"/>
      <c r="F116" s="3"/>
      <c r="G116" s="4"/>
      <c r="H116" s="44"/>
      <c r="I116" s="45">
        <f>H116+E116+D116</f>
        <v>2.46</v>
      </c>
      <c r="J116" s="46">
        <f t="shared" si="35"/>
        <v>3665400</v>
      </c>
      <c r="K116" s="5"/>
      <c r="L116" s="46">
        <f t="shared" si="36"/>
        <v>109962</v>
      </c>
      <c r="M116" s="129"/>
      <c r="N116" s="123">
        <f t="shared" si="46"/>
        <v>3280533.0000000005</v>
      </c>
      <c r="O116" s="123">
        <f t="shared" si="47"/>
        <v>384867</v>
      </c>
      <c r="P116" s="123">
        <f t="shared" si="48"/>
        <v>0</v>
      </c>
      <c r="Q116" s="123">
        <f t="shared" si="49"/>
        <v>0</v>
      </c>
      <c r="R116" s="123">
        <f t="shared" si="50"/>
        <v>0</v>
      </c>
      <c r="S116" s="123">
        <f t="shared" si="51"/>
        <v>0</v>
      </c>
      <c r="T116" s="126" t="s">
        <v>162</v>
      </c>
      <c r="U116" s="126" t="s">
        <v>163</v>
      </c>
      <c r="V116" s="123">
        <f t="shared" si="31"/>
        <v>3665400.0000000005</v>
      </c>
      <c r="W116" s="123">
        <f t="shared" si="32"/>
        <v>641445</v>
      </c>
      <c r="X116" s="123">
        <f t="shared" ref="X116:X126" si="52">V116*3%</f>
        <v>109962.00000000001</v>
      </c>
      <c r="Y116" s="123">
        <f t="shared" si="33"/>
        <v>73308.000000000015</v>
      </c>
      <c r="Z116" s="127">
        <f t="shared" si="43"/>
        <v>36654.000000000007</v>
      </c>
      <c r="AA116" s="107">
        <f t="shared" si="45"/>
        <v>3775366.92</v>
      </c>
    </row>
    <row r="117" spans="1:27" s="30" customFormat="1" ht="23.1" customHeight="1">
      <c r="A117" s="125">
        <v>87</v>
      </c>
      <c r="B117" s="12" t="s">
        <v>138</v>
      </c>
      <c r="C117" s="1"/>
      <c r="D117" s="12">
        <v>3.06</v>
      </c>
      <c r="E117" s="2"/>
      <c r="F117" s="3"/>
      <c r="G117" s="4"/>
      <c r="H117" s="44"/>
      <c r="I117" s="45">
        <f>H117+E117+D117</f>
        <v>3.06</v>
      </c>
      <c r="J117" s="46">
        <f t="shared" si="35"/>
        <v>4559400</v>
      </c>
      <c r="K117" s="5"/>
      <c r="L117" s="46">
        <f t="shared" si="36"/>
        <v>136782</v>
      </c>
      <c r="M117" s="129"/>
      <c r="N117" s="123">
        <f t="shared" si="46"/>
        <v>4080663</v>
      </c>
      <c r="O117" s="123">
        <f t="shared" si="47"/>
        <v>478737</v>
      </c>
      <c r="P117" s="123">
        <f t="shared" si="48"/>
        <v>0</v>
      </c>
      <c r="Q117" s="123">
        <f t="shared" si="49"/>
        <v>0</v>
      </c>
      <c r="R117" s="123">
        <f t="shared" si="50"/>
        <v>0</v>
      </c>
      <c r="S117" s="123">
        <f t="shared" si="51"/>
        <v>0</v>
      </c>
      <c r="T117" s="126" t="s">
        <v>162</v>
      </c>
      <c r="U117" s="126" t="s">
        <v>163</v>
      </c>
      <c r="V117" s="123">
        <f t="shared" si="31"/>
        <v>4559400</v>
      </c>
      <c r="W117" s="123">
        <f t="shared" si="32"/>
        <v>797895</v>
      </c>
      <c r="X117" s="123">
        <f t="shared" si="52"/>
        <v>136782</v>
      </c>
      <c r="Y117" s="123">
        <f t="shared" si="33"/>
        <v>91188</v>
      </c>
      <c r="Z117" s="127">
        <f t="shared" si="43"/>
        <v>45594</v>
      </c>
      <c r="AA117" s="107">
        <f t="shared" si="45"/>
        <v>4696188.12</v>
      </c>
    </row>
    <row r="118" spans="1:27" s="30" customFormat="1" ht="23.1" customHeight="1">
      <c r="A118" s="125"/>
      <c r="B118" s="13" t="s">
        <v>139</v>
      </c>
      <c r="C118" s="1"/>
      <c r="D118" s="12"/>
      <c r="E118" s="2"/>
      <c r="F118" s="3"/>
      <c r="G118" s="4"/>
      <c r="H118" s="44"/>
      <c r="I118" s="45"/>
      <c r="J118" s="46"/>
      <c r="K118" s="5"/>
      <c r="L118" s="162">
        <f>L119+L120+L121</f>
        <v>563667</v>
      </c>
      <c r="M118" s="129"/>
      <c r="N118" s="123">
        <f t="shared" si="46"/>
        <v>0</v>
      </c>
      <c r="O118" s="123">
        <f t="shared" si="47"/>
        <v>0</v>
      </c>
      <c r="P118" s="123">
        <f t="shared" si="48"/>
        <v>0</v>
      </c>
      <c r="Q118" s="123">
        <f t="shared" si="49"/>
        <v>0</v>
      </c>
      <c r="R118" s="123">
        <f t="shared" si="50"/>
        <v>0</v>
      </c>
      <c r="S118" s="123">
        <f t="shared" si="51"/>
        <v>0</v>
      </c>
      <c r="T118" s="126" t="s">
        <v>162</v>
      </c>
      <c r="U118" s="126" t="s">
        <v>163</v>
      </c>
      <c r="V118" s="123">
        <f t="shared" si="31"/>
        <v>0</v>
      </c>
      <c r="W118" s="123">
        <f t="shared" si="32"/>
        <v>0</v>
      </c>
      <c r="X118" s="123">
        <f t="shared" si="52"/>
        <v>0</v>
      </c>
      <c r="Y118" s="123">
        <f t="shared" si="33"/>
        <v>0</v>
      </c>
      <c r="Z118" s="127">
        <f t="shared" si="43"/>
        <v>0</v>
      </c>
      <c r="AA118" s="107">
        <f t="shared" si="45"/>
        <v>563667</v>
      </c>
    </row>
    <row r="119" spans="1:27" s="30" customFormat="1" ht="23.1" customHeight="1">
      <c r="A119" s="125">
        <v>88</v>
      </c>
      <c r="B119" s="12" t="s">
        <v>140</v>
      </c>
      <c r="C119" s="43" t="s">
        <v>158</v>
      </c>
      <c r="D119" s="90">
        <v>4.6500000000000004</v>
      </c>
      <c r="E119" s="43">
        <v>0.2</v>
      </c>
      <c r="F119" s="3"/>
      <c r="G119" s="4"/>
      <c r="H119" s="44"/>
      <c r="I119" s="45">
        <f>H119+E119+D119</f>
        <v>4.8500000000000005</v>
      </c>
      <c r="J119" s="46">
        <f t="shared" si="35"/>
        <v>7226500.0000000009</v>
      </c>
      <c r="K119" s="5"/>
      <c r="L119" s="46">
        <f t="shared" si="36"/>
        <v>216795.00000000006</v>
      </c>
      <c r="M119" s="129"/>
      <c r="N119" s="123">
        <f t="shared" si="46"/>
        <v>6201007.5000000009</v>
      </c>
      <c r="O119" s="123">
        <f t="shared" si="47"/>
        <v>727492.50000000012</v>
      </c>
      <c r="P119" s="123">
        <f t="shared" si="48"/>
        <v>266710</v>
      </c>
      <c r="Q119" s="123">
        <f t="shared" si="49"/>
        <v>31290</v>
      </c>
      <c r="R119" s="123">
        <f t="shared" si="50"/>
        <v>0</v>
      </c>
      <c r="S119" s="123">
        <f t="shared" si="51"/>
        <v>0</v>
      </c>
      <c r="T119" s="126" t="s">
        <v>162</v>
      </c>
      <c r="U119" s="126" t="s">
        <v>163</v>
      </c>
      <c r="V119" s="123">
        <f t="shared" si="31"/>
        <v>7226500.0000000009</v>
      </c>
      <c r="W119" s="123">
        <f t="shared" si="32"/>
        <v>1264637.5</v>
      </c>
      <c r="X119" s="123">
        <f t="shared" si="52"/>
        <v>216795.00000000003</v>
      </c>
      <c r="Y119" s="123">
        <f t="shared" si="33"/>
        <v>144530.00000000003</v>
      </c>
      <c r="Z119" s="127">
        <f t="shared" si="43"/>
        <v>72265.000000000015</v>
      </c>
      <c r="AA119" s="107">
        <f t="shared" si="45"/>
        <v>7443304.7000000011</v>
      </c>
    </row>
    <row r="120" spans="1:27" s="30" customFormat="1" ht="23.1" customHeight="1">
      <c r="A120" s="125">
        <v>89</v>
      </c>
      <c r="B120" s="12" t="s">
        <v>142</v>
      </c>
      <c r="C120" s="1"/>
      <c r="D120" s="18">
        <v>3.46</v>
      </c>
      <c r="E120" s="2"/>
      <c r="F120" s="3"/>
      <c r="G120" s="4"/>
      <c r="H120" s="44"/>
      <c r="I120" s="45">
        <f>H120+E120+D120</f>
        <v>3.46</v>
      </c>
      <c r="J120" s="46">
        <f t="shared" si="35"/>
        <v>5155400</v>
      </c>
      <c r="K120" s="5"/>
      <c r="L120" s="46">
        <f t="shared" si="36"/>
        <v>154662</v>
      </c>
      <c r="M120" s="129"/>
      <c r="N120" s="123">
        <f t="shared" si="46"/>
        <v>4614083</v>
      </c>
      <c r="O120" s="123">
        <f t="shared" si="47"/>
        <v>541317</v>
      </c>
      <c r="P120" s="123">
        <f t="shared" si="48"/>
        <v>0</v>
      </c>
      <c r="Q120" s="123">
        <f t="shared" si="49"/>
        <v>0</v>
      </c>
      <c r="R120" s="123">
        <f t="shared" si="50"/>
        <v>0</v>
      </c>
      <c r="S120" s="123">
        <f t="shared" si="51"/>
        <v>0</v>
      </c>
      <c r="T120" s="126" t="s">
        <v>162</v>
      </c>
      <c r="U120" s="126" t="s">
        <v>163</v>
      </c>
      <c r="V120" s="123">
        <f t="shared" si="31"/>
        <v>5155400</v>
      </c>
      <c r="W120" s="123">
        <f t="shared" si="32"/>
        <v>902195</v>
      </c>
      <c r="X120" s="123">
        <f t="shared" si="52"/>
        <v>154662</v>
      </c>
      <c r="Y120" s="123">
        <f t="shared" si="33"/>
        <v>103108</v>
      </c>
      <c r="Z120" s="127">
        <f t="shared" si="43"/>
        <v>51554</v>
      </c>
      <c r="AA120" s="107">
        <f t="shared" si="45"/>
        <v>5310068.92</v>
      </c>
    </row>
    <row r="121" spans="1:27" s="79" customFormat="1" ht="23.1" customHeight="1">
      <c r="A121" s="125">
        <v>90</v>
      </c>
      <c r="B121" s="12" t="s">
        <v>143</v>
      </c>
      <c r="C121" s="1"/>
      <c r="D121" s="12">
        <v>4.0599999999999996</v>
      </c>
      <c r="E121" s="2"/>
      <c r="F121" s="3"/>
      <c r="G121" s="98">
        <v>0.06</v>
      </c>
      <c r="H121" s="151">
        <v>0.24</v>
      </c>
      <c r="I121" s="45">
        <f>H121+E121+D121</f>
        <v>4.3</v>
      </c>
      <c r="J121" s="46">
        <f t="shared" si="35"/>
        <v>6407000</v>
      </c>
      <c r="K121" s="5"/>
      <c r="L121" s="46">
        <f t="shared" si="36"/>
        <v>192210</v>
      </c>
      <c r="M121" s="129"/>
      <c r="N121" s="123">
        <f t="shared" si="46"/>
        <v>5414213</v>
      </c>
      <c r="O121" s="123">
        <f t="shared" si="47"/>
        <v>635186.99999999988</v>
      </c>
      <c r="P121" s="123">
        <f t="shared" si="48"/>
        <v>0</v>
      </c>
      <c r="Q121" s="123">
        <f t="shared" si="49"/>
        <v>0</v>
      </c>
      <c r="R121" s="123">
        <f t="shared" si="50"/>
        <v>320052</v>
      </c>
      <c r="S121" s="123">
        <f t="shared" si="51"/>
        <v>37548</v>
      </c>
      <c r="T121" s="126" t="s">
        <v>162</v>
      </c>
      <c r="U121" s="126" t="s">
        <v>163</v>
      </c>
      <c r="V121" s="123">
        <f t="shared" si="31"/>
        <v>6407000</v>
      </c>
      <c r="W121" s="123">
        <f t="shared" si="32"/>
        <v>1121225</v>
      </c>
      <c r="X121" s="123">
        <f t="shared" si="52"/>
        <v>192210</v>
      </c>
      <c r="Y121" s="123">
        <f t="shared" si="33"/>
        <v>128140</v>
      </c>
      <c r="Z121" s="127">
        <f t="shared" si="43"/>
        <v>64070</v>
      </c>
      <c r="AA121" s="107">
        <f t="shared" si="45"/>
        <v>6599218.6600000001</v>
      </c>
    </row>
    <row r="122" spans="1:27" s="30" customFormat="1" ht="23.1" customHeight="1">
      <c r="A122" s="125"/>
      <c r="B122" s="13" t="s">
        <v>145</v>
      </c>
      <c r="C122" s="1"/>
      <c r="D122" s="12"/>
      <c r="E122" s="2"/>
      <c r="F122" s="3"/>
      <c r="G122" s="4"/>
      <c r="H122" s="44"/>
      <c r="I122" s="45"/>
      <c r="J122" s="46"/>
      <c r="K122" s="5"/>
      <c r="L122" s="162">
        <f>L123+L124+L125</f>
        <v>383526</v>
      </c>
      <c r="M122" s="129"/>
      <c r="N122" s="123">
        <f t="shared" si="46"/>
        <v>0</v>
      </c>
      <c r="O122" s="123">
        <f t="shared" si="47"/>
        <v>0</v>
      </c>
      <c r="P122" s="123">
        <f t="shared" si="48"/>
        <v>0</v>
      </c>
      <c r="Q122" s="123">
        <f t="shared" si="49"/>
        <v>0</v>
      </c>
      <c r="R122" s="123">
        <f t="shared" si="50"/>
        <v>0</v>
      </c>
      <c r="S122" s="123">
        <f t="shared" si="51"/>
        <v>0</v>
      </c>
      <c r="T122" s="126" t="s">
        <v>162</v>
      </c>
      <c r="U122" s="126" t="s">
        <v>163</v>
      </c>
      <c r="V122" s="123">
        <f t="shared" si="31"/>
        <v>0</v>
      </c>
      <c r="W122" s="123">
        <f t="shared" si="32"/>
        <v>0</v>
      </c>
      <c r="X122" s="123">
        <f t="shared" si="52"/>
        <v>0</v>
      </c>
      <c r="Y122" s="123">
        <f t="shared" si="33"/>
        <v>0</v>
      </c>
      <c r="Z122" s="127">
        <f t="shared" si="43"/>
        <v>0</v>
      </c>
      <c r="AA122" s="107">
        <f t="shared" si="45"/>
        <v>383526</v>
      </c>
    </row>
    <row r="123" spans="1:27" s="30" customFormat="1" ht="23.1" customHeight="1">
      <c r="A123" s="125">
        <v>91</v>
      </c>
      <c r="B123" s="12" t="s">
        <v>181</v>
      </c>
      <c r="C123" s="1"/>
      <c r="D123" s="18">
        <v>2.46</v>
      </c>
      <c r="E123" s="2"/>
      <c r="F123" s="3"/>
      <c r="G123" s="4"/>
      <c r="H123" s="44"/>
      <c r="I123" s="45">
        <f>H123+E123+D123</f>
        <v>2.46</v>
      </c>
      <c r="J123" s="46">
        <f t="shared" si="35"/>
        <v>3665400</v>
      </c>
      <c r="K123" s="5"/>
      <c r="L123" s="46">
        <f t="shared" si="36"/>
        <v>109962</v>
      </c>
      <c r="M123" s="129"/>
      <c r="N123" s="123">
        <f t="shared" si="46"/>
        <v>3280533.0000000005</v>
      </c>
      <c r="O123" s="123">
        <f t="shared" si="47"/>
        <v>384867</v>
      </c>
      <c r="P123" s="123">
        <f t="shared" si="48"/>
        <v>0</v>
      </c>
      <c r="Q123" s="123">
        <f t="shared" si="49"/>
        <v>0</v>
      </c>
      <c r="R123" s="123">
        <f t="shared" si="50"/>
        <v>0</v>
      </c>
      <c r="S123" s="123">
        <f t="shared" si="51"/>
        <v>0</v>
      </c>
      <c r="T123" s="126" t="s">
        <v>162</v>
      </c>
      <c r="U123" s="126" t="s">
        <v>163</v>
      </c>
      <c r="V123" s="123">
        <f t="shared" si="31"/>
        <v>3665400.0000000005</v>
      </c>
      <c r="W123" s="123">
        <f t="shared" si="32"/>
        <v>641445</v>
      </c>
      <c r="X123" s="123">
        <f t="shared" si="52"/>
        <v>109962.00000000001</v>
      </c>
      <c r="Y123" s="123">
        <f t="shared" si="33"/>
        <v>73308.000000000015</v>
      </c>
      <c r="Z123" s="127">
        <f t="shared" si="43"/>
        <v>36654.000000000007</v>
      </c>
      <c r="AA123" s="107">
        <f t="shared" si="45"/>
        <v>3775366.92</v>
      </c>
    </row>
    <row r="124" spans="1:27" s="30" customFormat="1" ht="23.1" customHeight="1">
      <c r="A124" s="125">
        <v>92</v>
      </c>
      <c r="B124" s="12" t="s">
        <v>147</v>
      </c>
      <c r="C124" s="1"/>
      <c r="D124" s="18">
        <v>2.2599999999999998</v>
      </c>
      <c r="E124" s="2"/>
      <c r="F124" s="3"/>
      <c r="G124" s="4"/>
      <c r="H124" s="44"/>
      <c r="I124" s="45">
        <f>H124+E124+D124</f>
        <v>2.2599999999999998</v>
      </c>
      <c r="J124" s="46">
        <f t="shared" si="35"/>
        <v>3367399.9999999995</v>
      </c>
      <c r="K124" s="5"/>
      <c r="L124" s="46">
        <f t="shared" si="36"/>
        <v>101021.99999999997</v>
      </c>
      <c r="M124" s="129"/>
      <c r="N124" s="123">
        <f t="shared" si="46"/>
        <v>3013823</v>
      </c>
      <c r="O124" s="123">
        <f t="shared" si="47"/>
        <v>353576.99999999994</v>
      </c>
      <c r="P124" s="123">
        <f t="shared" si="48"/>
        <v>0</v>
      </c>
      <c r="Q124" s="123">
        <f t="shared" si="49"/>
        <v>0</v>
      </c>
      <c r="R124" s="123">
        <f t="shared" si="50"/>
        <v>0</v>
      </c>
      <c r="S124" s="123">
        <f t="shared" si="51"/>
        <v>0</v>
      </c>
      <c r="T124" s="126" t="s">
        <v>162</v>
      </c>
      <c r="U124" s="126" t="s">
        <v>163</v>
      </c>
      <c r="V124" s="123">
        <f t="shared" si="31"/>
        <v>3367400</v>
      </c>
      <c r="W124" s="123">
        <f t="shared" si="32"/>
        <v>589295</v>
      </c>
      <c r="X124" s="123">
        <f t="shared" si="52"/>
        <v>101022</v>
      </c>
      <c r="Y124" s="123">
        <f t="shared" si="33"/>
        <v>67348</v>
      </c>
      <c r="Z124" s="127">
        <f t="shared" si="43"/>
        <v>33674</v>
      </c>
      <c r="AA124" s="107">
        <f t="shared" si="45"/>
        <v>3468426.5199999996</v>
      </c>
    </row>
    <row r="125" spans="1:27" s="30" customFormat="1" ht="23.1" customHeight="1">
      <c r="A125" s="125">
        <v>93</v>
      </c>
      <c r="B125" s="12" t="s">
        <v>148</v>
      </c>
      <c r="C125" s="43" t="s">
        <v>158</v>
      </c>
      <c r="D125" s="12">
        <v>3.66</v>
      </c>
      <c r="E125" s="43">
        <v>0.2</v>
      </c>
      <c r="F125" s="3"/>
      <c r="G125" s="4"/>
      <c r="H125" s="44"/>
      <c r="I125" s="45">
        <f>H125+E125+D125</f>
        <v>3.8600000000000003</v>
      </c>
      <c r="J125" s="46">
        <f t="shared" si="35"/>
        <v>5751400.0000000009</v>
      </c>
      <c r="K125" s="5"/>
      <c r="L125" s="46">
        <f t="shared" si="36"/>
        <v>172542.00000000003</v>
      </c>
      <c r="M125" s="129"/>
      <c r="N125" s="123">
        <f t="shared" si="46"/>
        <v>4880793</v>
      </c>
      <c r="O125" s="123">
        <f t="shared" si="47"/>
        <v>572607</v>
      </c>
      <c r="P125" s="123">
        <f t="shared" si="48"/>
        <v>266710</v>
      </c>
      <c r="Q125" s="123">
        <f t="shared" si="49"/>
        <v>31290</v>
      </c>
      <c r="R125" s="123">
        <f t="shared" si="50"/>
        <v>0</v>
      </c>
      <c r="S125" s="123">
        <f t="shared" si="51"/>
        <v>0</v>
      </c>
      <c r="T125" s="126" t="s">
        <v>162</v>
      </c>
      <c r="U125" s="126" t="s">
        <v>163</v>
      </c>
      <c r="V125" s="123">
        <f t="shared" si="31"/>
        <v>5751400</v>
      </c>
      <c r="W125" s="123">
        <f t="shared" si="32"/>
        <v>1006494.9999999999</v>
      </c>
      <c r="X125" s="123">
        <f t="shared" si="52"/>
        <v>172542</v>
      </c>
      <c r="Y125" s="123">
        <f t="shared" si="33"/>
        <v>115028</v>
      </c>
      <c r="Z125" s="127">
        <f t="shared" si="43"/>
        <v>57514</v>
      </c>
      <c r="AA125" s="107">
        <f t="shared" si="45"/>
        <v>5923949.7200000007</v>
      </c>
    </row>
    <row r="126" spans="1:27" s="30" customFormat="1" ht="23.1" customHeight="1">
      <c r="A126" s="125"/>
      <c r="B126" s="13" t="s">
        <v>149</v>
      </c>
      <c r="C126" s="1"/>
      <c r="D126" s="20"/>
      <c r="E126" s="2"/>
      <c r="F126" s="3"/>
      <c r="G126" s="4"/>
      <c r="H126" s="44"/>
      <c r="I126" s="45"/>
      <c r="J126" s="46"/>
      <c r="K126" s="5"/>
      <c r="L126" s="162">
        <f>L127+L128+L129</f>
        <v>493488.00000000006</v>
      </c>
      <c r="M126" s="129"/>
      <c r="N126" s="123">
        <f t="shared" si="46"/>
        <v>0</v>
      </c>
      <c r="O126" s="123">
        <f t="shared" si="47"/>
        <v>0</v>
      </c>
      <c r="P126" s="123">
        <f t="shared" si="48"/>
        <v>0</v>
      </c>
      <c r="Q126" s="123">
        <f t="shared" si="49"/>
        <v>0</v>
      </c>
      <c r="R126" s="123">
        <f t="shared" si="50"/>
        <v>0</v>
      </c>
      <c r="S126" s="123">
        <f t="shared" si="51"/>
        <v>0</v>
      </c>
      <c r="T126" s="126" t="s">
        <v>162</v>
      </c>
      <c r="U126" s="126" t="s">
        <v>163</v>
      </c>
      <c r="V126" s="123">
        <f t="shared" si="31"/>
        <v>0</v>
      </c>
      <c r="W126" s="123">
        <f t="shared" si="32"/>
        <v>0</v>
      </c>
      <c r="X126" s="123">
        <f t="shared" si="52"/>
        <v>0</v>
      </c>
      <c r="Y126" s="123">
        <f t="shared" si="33"/>
        <v>0</v>
      </c>
      <c r="Z126" s="127">
        <f t="shared" si="43"/>
        <v>0</v>
      </c>
      <c r="AA126" s="107">
        <f t="shared" si="45"/>
        <v>493488.00000000006</v>
      </c>
    </row>
    <row r="127" spans="1:27" s="30" customFormat="1" ht="23.1" customHeight="1">
      <c r="A127" s="125">
        <v>94</v>
      </c>
      <c r="B127" s="12" t="s">
        <v>151</v>
      </c>
      <c r="C127" s="1"/>
      <c r="D127" s="12">
        <v>3.26</v>
      </c>
      <c r="E127" s="2"/>
      <c r="F127" s="3"/>
      <c r="G127" s="4"/>
      <c r="H127" s="44"/>
      <c r="I127" s="45">
        <f>H127+E127+D127</f>
        <v>3.26</v>
      </c>
      <c r="J127" s="46">
        <f t="shared" si="35"/>
        <v>4857400</v>
      </c>
      <c r="K127" s="5"/>
      <c r="L127" s="46">
        <f t="shared" si="36"/>
        <v>145722</v>
      </c>
      <c r="M127" s="129"/>
      <c r="N127" s="123">
        <f t="shared" si="46"/>
        <v>4347373</v>
      </c>
      <c r="O127" s="123">
        <f t="shared" si="47"/>
        <v>510027</v>
      </c>
      <c r="P127" s="123">
        <f t="shared" si="48"/>
        <v>0</v>
      </c>
      <c r="Q127" s="123">
        <f t="shared" si="49"/>
        <v>0</v>
      </c>
      <c r="R127" s="123">
        <f t="shared" si="50"/>
        <v>0</v>
      </c>
      <c r="S127" s="123">
        <f t="shared" si="51"/>
        <v>0</v>
      </c>
      <c r="T127" s="126" t="s">
        <v>162</v>
      </c>
      <c r="U127" s="126" t="s">
        <v>163</v>
      </c>
      <c r="V127" s="123">
        <f t="shared" si="31"/>
        <v>4857400</v>
      </c>
      <c r="W127" s="123">
        <f t="shared" si="32"/>
        <v>850045</v>
      </c>
      <c r="X127" s="123">
        <f>V127*3%</f>
        <v>145722</v>
      </c>
      <c r="Y127" s="123">
        <f t="shared" si="33"/>
        <v>97148</v>
      </c>
      <c r="Z127" s="127">
        <f>V127*1%</f>
        <v>48574</v>
      </c>
      <c r="AA127" s="107">
        <f t="shared" si="45"/>
        <v>5003128.5199999996</v>
      </c>
    </row>
    <row r="128" spans="1:27" s="30" customFormat="1" ht="23.1" customHeight="1">
      <c r="A128" s="125">
        <v>95</v>
      </c>
      <c r="B128" s="12" t="s">
        <v>152</v>
      </c>
      <c r="C128" s="43" t="s">
        <v>158</v>
      </c>
      <c r="D128" s="12">
        <v>4.32</v>
      </c>
      <c r="E128" s="43">
        <v>0.2</v>
      </c>
      <c r="F128" s="3"/>
      <c r="G128" s="4"/>
      <c r="H128" s="44"/>
      <c r="I128" s="45">
        <f>H128+E128+D128</f>
        <v>4.5200000000000005</v>
      </c>
      <c r="J128" s="46">
        <f t="shared" si="35"/>
        <v>6734800.0000000009</v>
      </c>
      <c r="K128" s="5"/>
      <c r="L128" s="46">
        <f t="shared" si="36"/>
        <v>202044.00000000006</v>
      </c>
      <c r="M128" s="129"/>
      <c r="N128" s="123">
        <f t="shared" si="46"/>
        <v>5760936.0000000009</v>
      </c>
      <c r="O128" s="123">
        <f t="shared" si="47"/>
        <v>675864</v>
      </c>
      <c r="P128" s="123">
        <f t="shared" si="48"/>
        <v>266710</v>
      </c>
      <c r="Q128" s="123">
        <f t="shared" si="49"/>
        <v>31290</v>
      </c>
      <c r="R128" s="123">
        <f t="shared" si="50"/>
        <v>0</v>
      </c>
      <c r="S128" s="123">
        <f t="shared" si="51"/>
        <v>0</v>
      </c>
      <c r="T128" s="126" t="s">
        <v>162</v>
      </c>
      <c r="U128" s="126" t="s">
        <v>163</v>
      </c>
      <c r="V128" s="123">
        <f t="shared" si="31"/>
        <v>6734800.0000000009</v>
      </c>
      <c r="W128" s="123">
        <f t="shared" si="32"/>
        <v>1178590</v>
      </c>
      <c r="X128" s="123">
        <f t="shared" ref="X128:X134" si="53">V128*3%</f>
        <v>202044.00000000003</v>
      </c>
      <c r="Y128" s="123">
        <f t="shared" si="33"/>
        <v>134696.00000000003</v>
      </c>
      <c r="Z128" s="127">
        <f t="shared" ref="Z128:Z134" si="54">V128*1%</f>
        <v>67348.000000000015</v>
      </c>
      <c r="AA128" s="107">
        <f t="shared" si="45"/>
        <v>6936853.040000001</v>
      </c>
    </row>
    <row r="129" spans="1:27" s="30" customFormat="1" ht="23.1" customHeight="1">
      <c r="A129" s="125">
        <v>96</v>
      </c>
      <c r="B129" s="12" t="s">
        <v>153</v>
      </c>
      <c r="C129" s="1"/>
      <c r="D129" s="12">
        <v>3.26</v>
      </c>
      <c r="E129" s="2"/>
      <c r="F129" s="3"/>
      <c r="G129" s="4"/>
      <c r="H129" s="44"/>
      <c r="I129" s="45">
        <f>H129+E129+D129</f>
        <v>3.26</v>
      </c>
      <c r="J129" s="46">
        <f t="shared" si="35"/>
        <v>4857400</v>
      </c>
      <c r="K129" s="5"/>
      <c r="L129" s="46">
        <f t="shared" si="36"/>
        <v>145722</v>
      </c>
      <c r="M129" s="129"/>
      <c r="N129" s="123">
        <f t="shared" si="46"/>
        <v>4347373</v>
      </c>
      <c r="O129" s="123">
        <f t="shared" si="47"/>
        <v>510027</v>
      </c>
      <c r="P129" s="123">
        <f t="shared" si="48"/>
        <v>0</v>
      </c>
      <c r="Q129" s="123">
        <f t="shared" si="49"/>
        <v>0</v>
      </c>
      <c r="R129" s="123">
        <f t="shared" si="50"/>
        <v>0</v>
      </c>
      <c r="S129" s="123">
        <f t="shared" si="51"/>
        <v>0</v>
      </c>
      <c r="T129" s="126" t="s">
        <v>162</v>
      </c>
      <c r="U129" s="126" t="s">
        <v>163</v>
      </c>
      <c r="V129" s="123">
        <f t="shared" si="31"/>
        <v>4857400</v>
      </c>
      <c r="W129" s="123">
        <f t="shared" si="32"/>
        <v>850045</v>
      </c>
      <c r="X129" s="123">
        <f t="shared" si="53"/>
        <v>145722</v>
      </c>
      <c r="Y129" s="123">
        <f t="shared" si="33"/>
        <v>97148</v>
      </c>
      <c r="Z129" s="127">
        <f t="shared" si="54"/>
        <v>48574</v>
      </c>
      <c r="AA129" s="107">
        <f t="shared" si="45"/>
        <v>5003128.5199999996</v>
      </c>
    </row>
    <row r="130" spans="1:27" s="30" customFormat="1" ht="23.1" customHeight="1">
      <c r="A130" s="125"/>
      <c r="B130" s="13" t="s">
        <v>154</v>
      </c>
      <c r="C130" s="1"/>
      <c r="D130" s="12"/>
      <c r="E130" s="2"/>
      <c r="F130" s="3"/>
      <c r="G130" s="4"/>
      <c r="H130" s="44"/>
      <c r="I130" s="45"/>
      <c r="J130" s="46"/>
      <c r="K130" s="5"/>
      <c r="L130" s="162">
        <f>L131+L132+L133+L134</f>
        <v>517626</v>
      </c>
      <c r="M130" s="129"/>
      <c r="N130" s="123">
        <f t="shared" si="46"/>
        <v>0</v>
      </c>
      <c r="O130" s="123">
        <f t="shared" si="47"/>
        <v>0</v>
      </c>
      <c r="P130" s="123">
        <f t="shared" si="48"/>
        <v>0</v>
      </c>
      <c r="Q130" s="123">
        <f t="shared" si="49"/>
        <v>0</v>
      </c>
      <c r="R130" s="123">
        <f t="shared" si="50"/>
        <v>0</v>
      </c>
      <c r="S130" s="123">
        <f t="shared" si="51"/>
        <v>0</v>
      </c>
      <c r="T130" s="126" t="s">
        <v>162</v>
      </c>
      <c r="U130" s="126" t="s">
        <v>163</v>
      </c>
      <c r="V130" s="123">
        <f t="shared" si="31"/>
        <v>0</v>
      </c>
      <c r="W130" s="123">
        <f>V130*17.5%</f>
        <v>0</v>
      </c>
      <c r="X130" s="123">
        <f t="shared" si="53"/>
        <v>0</v>
      </c>
      <c r="Y130" s="123">
        <f t="shared" si="33"/>
        <v>0</v>
      </c>
      <c r="Z130" s="127">
        <f t="shared" si="54"/>
        <v>0</v>
      </c>
      <c r="AA130" s="107">
        <f t="shared" si="45"/>
        <v>517626</v>
      </c>
    </row>
    <row r="131" spans="1:27" s="30" customFormat="1" ht="23.1" customHeight="1">
      <c r="A131" s="125">
        <v>97</v>
      </c>
      <c r="B131" s="12" t="s">
        <v>144</v>
      </c>
      <c r="C131" s="1"/>
      <c r="D131" s="18">
        <v>2.86</v>
      </c>
      <c r="E131" s="2"/>
      <c r="F131" s="3"/>
      <c r="G131" s="4"/>
      <c r="H131" s="44"/>
      <c r="I131" s="45">
        <f>H131+E131+D131</f>
        <v>2.86</v>
      </c>
      <c r="J131" s="46">
        <f>I131*1490000</f>
        <v>4261400</v>
      </c>
      <c r="K131" s="5"/>
      <c r="L131" s="46">
        <f t="shared" si="36"/>
        <v>127842</v>
      </c>
      <c r="M131" s="129"/>
      <c r="N131" s="123">
        <f t="shared" si="46"/>
        <v>3813953</v>
      </c>
      <c r="O131" s="123">
        <f t="shared" si="47"/>
        <v>447447</v>
      </c>
      <c r="P131" s="123">
        <f t="shared" si="48"/>
        <v>0</v>
      </c>
      <c r="Q131" s="123">
        <f t="shared" si="49"/>
        <v>0</v>
      </c>
      <c r="R131" s="123">
        <f t="shared" si="50"/>
        <v>0</v>
      </c>
      <c r="S131" s="123">
        <f t="shared" si="51"/>
        <v>0</v>
      </c>
      <c r="T131" s="126" t="s">
        <v>162</v>
      </c>
      <c r="U131" s="126" t="s">
        <v>163</v>
      </c>
      <c r="V131" s="123">
        <f t="shared" si="31"/>
        <v>4261400</v>
      </c>
      <c r="W131" s="123">
        <f>V131*17.5%</f>
        <v>745745</v>
      </c>
      <c r="X131" s="123">
        <f t="shared" si="53"/>
        <v>127842</v>
      </c>
      <c r="Y131" s="123">
        <f t="shared" si="33"/>
        <v>85228</v>
      </c>
      <c r="Z131" s="127">
        <f t="shared" si="54"/>
        <v>42614</v>
      </c>
      <c r="AA131" s="107">
        <f t="shared" si="45"/>
        <v>4389247.72</v>
      </c>
    </row>
    <row r="132" spans="1:27" s="30" customFormat="1" ht="23.1" customHeight="1">
      <c r="A132" s="125">
        <v>98</v>
      </c>
      <c r="B132" s="12" t="s">
        <v>155</v>
      </c>
      <c r="C132" s="43" t="s">
        <v>158</v>
      </c>
      <c r="D132" s="80">
        <v>3</v>
      </c>
      <c r="E132" s="43">
        <v>0.2</v>
      </c>
      <c r="F132" s="3"/>
      <c r="G132" s="4"/>
      <c r="H132" s="44"/>
      <c r="I132" s="45">
        <f>H132+E132+D132</f>
        <v>3.2</v>
      </c>
      <c r="J132" s="46">
        <f>I132*1490000</f>
        <v>4768000</v>
      </c>
      <c r="K132" s="5"/>
      <c r="L132" s="46">
        <f t="shared" si="36"/>
        <v>143040</v>
      </c>
      <c r="M132" s="129"/>
      <c r="N132" s="123">
        <f t="shared" si="46"/>
        <v>4000650</v>
      </c>
      <c r="O132" s="123">
        <f t="shared" si="47"/>
        <v>469350</v>
      </c>
      <c r="P132" s="123">
        <f t="shared" si="48"/>
        <v>266710</v>
      </c>
      <c r="Q132" s="123">
        <f t="shared" si="49"/>
        <v>31290</v>
      </c>
      <c r="R132" s="123">
        <f t="shared" si="50"/>
        <v>0</v>
      </c>
      <c r="S132" s="123">
        <f t="shared" si="51"/>
        <v>0</v>
      </c>
      <c r="T132" s="126" t="s">
        <v>162</v>
      </c>
      <c r="U132" s="126" t="s">
        <v>163</v>
      </c>
      <c r="V132" s="123">
        <f t="shared" si="31"/>
        <v>4768000</v>
      </c>
      <c r="W132" s="123">
        <f>V132*17.5%</f>
        <v>834400</v>
      </c>
      <c r="X132" s="123">
        <f t="shared" si="53"/>
        <v>143040</v>
      </c>
      <c r="Y132" s="123">
        <f t="shared" si="33"/>
        <v>95360</v>
      </c>
      <c r="Z132" s="127">
        <f t="shared" si="54"/>
        <v>47680</v>
      </c>
      <c r="AA132" s="130">
        <f t="shared" si="45"/>
        <v>4911046.4000000004</v>
      </c>
    </row>
    <row r="133" spans="1:27" s="30" customFormat="1" ht="23.1" customHeight="1">
      <c r="A133" s="125">
        <v>99</v>
      </c>
      <c r="B133" s="12" t="s">
        <v>156</v>
      </c>
      <c r="C133" s="1"/>
      <c r="D133" s="12">
        <v>3.06</v>
      </c>
      <c r="E133" s="2"/>
      <c r="F133" s="3"/>
      <c r="G133" s="4"/>
      <c r="H133" s="44"/>
      <c r="I133" s="45">
        <f>H133+E133+D133</f>
        <v>3.06</v>
      </c>
      <c r="J133" s="46">
        <f>I133*1490000</f>
        <v>4559400</v>
      </c>
      <c r="K133" s="5"/>
      <c r="L133" s="46">
        <f t="shared" si="36"/>
        <v>136782</v>
      </c>
      <c r="M133" s="129"/>
      <c r="N133" s="123">
        <f t="shared" si="46"/>
        <v>4080663</v>
      </c>
      <c r="O133" s="123">
        <f t="shared" si="47"/>
        <v>478737</v>
      </c>
      <c r="P133" s="123">
        <f t="shared" si="48"/>
        <v>0</v>
      </c>
      <c r="Q133" s="123">
        <f t="shared" si="49"/>
        <v>0</v>
      </c>
      <c r="R133" s="123">
        <f t="shared" si="50"/>
        <v>0</v>
      </c>
      <c r="S133" s="123">
        <f t="shared" si="51"/>
        <v>0</v>
      </c>
      <c r="T133" s="126" t="s">
        <v>162</v>
      </c>
      <c r="U133" s="126" t="s">
        <v>163</v>
      </c>
      <c r="V133" s="123">
        <f t="shared" si="31"/>
        <v>4559400</v>
      </c>
      <c r="W133" s="123">
        <f>V133*17.5%</f>
        <v>797895</v>
      </c>
      <c r="X133" s="123">
        <f t="shared" si="53"/>
        <v>136782</v>
      </c>
      <c r="Y133" s="123">
        <f t="shared" si="33"/>
        <v>91188</v>
      </c>
      <c r="Z133" s="127">
        <f t="shared" si="54"/>
        <v>45594</v>
      </c>
      <c r="AA133" s="107">
        <f t="shared" si="45"/>
        <v>4696188.12</v>
      </c>
    </row>
    <row r="134" spans="1:27" s="30" customFormat="1" ht="23.1" customHeight="1">
      <c r="A134" s="131">
        <v>100</v>
      </c>
      <c r="B134" s="16" t="s">
        <v>157</v>
      </c>
      <c r="C134" s="7"/>
      <c r="D134" s="16">
        <v>2.46</v>
      </c>
      <c r="E134" s="8"/>
      <c r="F134" s="7"/>
      <c r="G134" s="22"/>
      <c r="H134" s="51"/>
      <c r="I134" s="45">
        <f>H134+E134+D134</f>
        <v>2.46</v>
      </c>
      <c r="J134" s="46">
        <f>I134*1490000</f>
        <v>3665400</v>
      </c>
      <c r="K134" s="21"/>
      <c r="L134" s="46">
        <f t="shared" si="36"/>
        <v>109962</v>
      </c>
      <c r="M134" s="132"/>
      <c r="N134" s="123">
        <f t="shared" si="46"/>
        <v>3280533.0000000005</v>
      </c>
      <c r="O134" s="123">
        <f t="shared" si="47"/>
        <v>384867</v>
      </c>
      <c r="P134" s="123">
        <f t="shared" si="48"/>
        <v>0</v>
      </c>
      <c r="Q134" s="123">
        <f t="shared" si="49"/>
        <v>0</v>
      </c>
      <c r="R134" s="123">
        <f t="shared" si="50"/>
        <v>0</v>
      </c>
      <c r="S134" s="123">
        <f t="shared" si="51"/>
        <v>0</v>
      </c>
      <c r="T134" s="126" t="s">
        <v>162</v>
      </c>
      <c r="U134" s="126" t="s">
        <v>163</v>
      </c>
      <c r="V134" s="123">
        <f t="shared" si="31"/>
        <v>3665400.0000000005</v>
      </c>
      <c r="W134" s="123">
        <f>V134*17.5%</f>
        <v>641445</v>
      </c>
      <c r="X134" s="133">
        <f t="shared" si="53"/>
        <v>109962.00000000001</v>
      </c>
      <c r="Y134" s="123">
        <f t="shared" si="33"/>
        <v>73308.000000000015</v>
      </c>
      <c r="Z134" s="134">
        <f t="shared" si="54"/>
        <v>36654.000000000007</v>
      </c>
      <c r="AA134" s="107">
        <f t="shared" si="45"/>
        <v>3775366.92</v>
      </c>
    </row>
    <row r="135" spans="1:27" s="30" customFormat="1" ht="23.1" customHeight="1">
      <c r="A135" s="135"/>
      <c r="B135" s="55" t="s">
        <v>12</v>
      </c>
      <c r="C135" s="55"/>
      <c r="D135" s="56">
        <f>SUM(D10:D134)</f>
        <v>335.12999999999988</v>
      </c>
      <c r="E135" s="56">
        <f>SUM(E10:E134)</f>
        <v>4.950000000000002</v>
      </c>
      <c r="F135" s="55"/>
      <c r="G135" s="55"/>
      <c r="H135" s="56">
        <f>SUM(H10:H134)</f>
        <v>4.8400000000000007</v>
      </c>
      <c r="I135" s="57">
        <f>SUM(I10:I134)</f>
        <v>344.91999999999985</v>
      </c>
      <c r="J135" s="55">
        <f>SUM(J10:J134)</f>
        <v>513930800</v>
      </c>
      <c r="K135" s="58"/>
      <c r="L135" s="55">
        <f>L130+L126+L122+L118+L112+L106+L99+L95+L90+L84+L79+L74+L69+L65+L61+L57+L48+L44+L40+L35+L30+L25+L16+L12+L9</f>
        <v>15417924</v>
      </c>
      <c r="M135" s="135"/>
      <c r="N135" s="135">
        <f t="shared" ref="N135:S135" si="55">SUM(N10:N134)</f>
        <v>441498398.5</v>
      </c>
      <c r="O135" s="135">
        <f t="shared" si="55"/>
        <v>52431088.5</v>
      </c>
      <c r="P135" s="135">
        <f t="shared" si="55"/>
        <v>6601072.5</v>
      </c>
      <c r="Q135" s="135">
        <f t="shared" si="55"/>
        <v>774427.5</v>
      </c>
      <c r="R135" s="135">
        <f t="shared" si="55"/>
        <v>6134330</v>
      </c>
      <c r="S135" s="136">
        <f t="shared" si="55"/>
        <v>750960</v>
      </c>
      <c r="T135" s="137"/>
      <c r="U135" s="137"/>
      <c r="V135" s="138">
        <f>SUM(V10:V134)</f>
        <v>513871200</v>
      </c>
      <c r="W135" s="138">
        <f>SUM(W10:W134)</f>
        <v>89927460</v>
      </c>
      <c r="X135" s="138">
        <f>SUM(X10:X134)</f>
        <v>15416136</v>
      </c>
      <c r="Y135" s="138">
        <f>SUM(Y10:Y134)</f>
        <v>10412120</v>
      </c>
      <c r="Z135" s="138">
        <f>SUM(Z10:Z134)</f>
        <v>5138712</v>
      </c>
      <c r="AA135" s="139">
        <f t="shared" si="45"/>
        <v>529349413.83999997</v>
      </c>
    </row>
    <row r="136" spans="1:27" s="30" customFormat="1" ht="23.1" customHeight="1">
      <c r="A136" s="140"/>
      <c r="B136" s="141" t="s">
        <v>187</v>
      </c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2"/>
      <c r="N136" s="143"/>
      <c r="O136" s="143"/>
      <c r="P136" s="143"/>
      <c r="Q136" s="143"/>
      <c r="R136" s="143"/>
      <c r="S136" s="143"/>
      <c r="T136" s="143"/>
      <c r="U136" s="143"/>
      <c r="V136" s="143"/>
      <c r="W136" s="143"/>
      <c r="X136" s="143"/>
      <c r="Y136" s="143"/>
      <c r="Z136" s="107"/>
      <c r="AA136" s="107"/>
    </row>
    <row r="137" spans="1:27" s="30" customFormat="1" ht="23.1" customHeight="1">
      <c r="A137" s="140"/>
      <c r="B137" s="144"/>
      <c r="C137" s="140"/>
      <c r="D137" s="140"/>
      <c r="E137" s="140"/>
      <c r="F137" s="140"/>
      <c r="G137" s="140"/>
      <c r="H137" s="140"/>
      <c r="I137" s="140"/>
      <c r="J137" s="140"/>
      <c r="K137" s="145"/>
      <c r="L137" s="160"/>
      <c r="M137" s="146"/>
      <c r="N137" s="143"/>
      <c r="O137" s="147"/>
      <c r="P137" s="143"/>
      <c r="Q137" s="143"/>
      <c r="R137" s="143"/>
      <c r="S137" s="143"/>
      <c r="T137" s="143"/>
      <c r="U137" s="143"/>
      <c r="V137" s="143"/>
      <c r="W137" s="143"/>
      <c r="X137" s="143"/>
      <c r="Y137" s="143"/>
      <c r="Z137" s="107"/>
      <c r="AA137" s="107"/>
    </row>
    <row r="138" spans="1:27" s="30" customFormat="1" ht="23.1" customHeight="1">
      <c r="A138" s="140"/>
      <c r="B138" s="229" t="s">
        <v>16</v>
      </c>
      <c r="C138" s="229"/>
      <c r="D138" s="229"/>
      <c r="E138" s="140"/>
      <c r="F138" s="140"/>
      <c r="G138" s="230" t="s">
        <v>188</v>
      </c>
      <c r="H138" s="230"/>
      <c r="I138" s="230"/>
      <c r="J138" s="230"/>
      <c r="K138" s="230"/>
      <c r="L138" s="230"/>
      <c r="M138" s="230"/>
      <c r="N138" s="143"/>
      <c r="O138" s="147"/>
      <c r="P138" s="143"/>
      <c r="Q138" s="143"/>
      <c r="R138" s="143"/>
      <c r="S138" s="143"/>
      <c r="T138" s="143"/>
      <c r="U138" s="143"/>
      <c r="V138" s="143"/>
      <c r="W138" s="143"/>
      <c r="X138" s="143"/>
      <c r="Y138" s="143"/>
      <c r="Z138" s="107"/>
      <c r="AA138" s="107"/>
    </row>
    <row r="139" spans="1:27" s="30" customFormat="1" ht="23.1" customHeight="1">
      <c r="A139" s="62"/>
      <c r="B139" s="189"/>
      <c r="C139" s="189"/>
      <c r="D139" s="189"/>
      <c r="E139" s="62"/>
      <c r="F139" s="62"/>
      <c r="G139" s="190"/>
      <c r="H139" s="190"/>
      <c r="I139" s="190"/>
      <c r="J139" s="190"/>
      <c r="K139" s="190"/>
      <c r="L139" s="159"/>
      <c r="M139" s="66"/>
      <c r="O139" s="67"/>
      <c r="R139" s="68"/>
      <c r="X139" s="68"/>
    </row>
    <row r="140" spans="1:27" ht="23.1" customHeight="1">
      <c r="A140" s="69"/>
      <c r="B140" s="70"/>
      <c r="C140" s="70"/>
      <c r="D140" s="70"/>
      <c r="E140" s="69"/>
      <c r="F140" s="69"/>
      <c r="G140" s="69"/>
      <c r="H140" s="69"/>
      <c r="I140" s="69"/>
      <c r="J140" s="69"/>
      <c r="K140" s="71"/>
      <c r="L140" s="69"/>
      <c r="M140" s="69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</row>
    <row r="141" spans="1:27" ht="23.1" customHeight="1">
      <c r="A141" s="69"/>
      <c r="B141" s="70"/>
      <c r="C141" s="70"/>
      <c r="D141" s="70"/>
      <c r="E141" s="69"/>
      <c r="F141" s="69"/>
      <c r="G141" s="69"/>
      <c r="H141" s="69"/>
      <c r="I141" s="69"/>
      <c r="J141" s="69"/>
      <c r="K141" s="71"/>
      <c r="L141" s="69"/>
      <c r="M141" s="69"/>
      <c r="N141" s="63"/>
      <c r="O141" s="72"/>
      <c r="P141" s="63"/>
      <c r="Q141" s="63"/>
      <c r="R141" s="63"/>
      <c r="S141" s="63"/>
      <c r="T141" s="63"/>
      <c r="U141" s="63"/>
      <c r="V141" s="63"/>
      <c r="W141" s="63"/>
      <c r="X141" s="63"/>
    </row>
    <row r="142" spans="1:27" ht="23.1" customHeight="1">
      <c r="A142" s="69"/>
      <c r="B142" s="70"/>
      <c r="C142" s="70"/>
      <c r="D142" s="70"/>
      <c r="E142" s="69"/>
      <c r="F142" s="69"/>
      <c r="G142" s="69"/>
      <c r="H142" s="69"/>
      <c r="I142" s="69"/>
      <c r="J142" s="69"/>
      <c r="K142" s="71"/>
      <c r="L142" s="69"/>
      <c r="M142" s="69"/>
      <c r="N142" s="63"/>
      <c r="O142" s="72">
        <f>O141-O137</f>
        <v>0</v>
      </c>
      <c r="P142" s="63"/>
      <c r="Q142" s="63"/>
      <c r="R142" s="63"/>
      <c r="S142" s="63"/>
      <c r="T142" s="63"/>
      <c r="U142" s="63"/>
      <c r="V142" s="63"/>
      <c r="W142" s="63"/>
      <c r="X142" s="63"/>
    </row>
    <row r="143" spans="1:27" ht="23.1" customHeight="1">
      <c r="A143" s="73"/>
      <c r="B143" s="186"/>
      <c r="C143" s="186"/>
      <c r="D143" s="186"/>
      <c r="E143" s="73"/>
      <c r="F143" s="73"/>
      <c r="G143" s="186"/>
      <c r="H143" s="186"/>
      <c r="I143" s="186"/>
      <c r="J143" s="186"/>
      <c r="K143" s="186"/>
      <c r="L143" s="158"/>
      <c r="M143" s="157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</row>
    <row r="144" spans="1:27" ht="23.1" customHeight="1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74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</row>
    <row r="145" spans="1:24" ht="23.1" customHeight="1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74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</row>
    <row r="146" spans="1:24" ht="23.1" customHeight="1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74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</row>
    <row r="147" spans="1:24" ht="23.1" customHeight="1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74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</row>
    <row r="148" spans="1:24" ht="23.1" customHeight="1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74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</row>
    <row r="149" spans="1:24" ht="23.1" customHeight="1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74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</row>
    <row r="150" spans="1:24" ht="23.1" customHeight="1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74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</row>
  </sheetData>
  <mergeCells count="33">
    <mergeCell ref="B143:D143"/>
    <mergeCell ref="G143:K143"/>
    <mergeCell ref="B16:C16"/>
    <mergeCell ref="B138:D138"/>
    <mergeCell ref="B139:D139"/>
    <mergeCell ref="G139:K139"/>
    <mergeCell ref="G138:M138"/>
    <mergeCell ref="Z5:Z6"/>
    <mergeCell ref="D6:D7"/>
    <mergeCell ref="E6:E7"/>
    <mergeCell ref="G6:H6"/>
    <mergeCell ref="I6:I7"/>
    <mergeCell ref="J6:J7"/>
    <mergeCell ref="Q5:Q6"/>
    <mergeCell ref="R5:R6"/>
    <mergeCell ref="S5:S6"/>
    <mergeCell ref="V5:V7"/>
    <mergeCell ref="W5:W6"/>
    <mergeCell ref="X5:X6"/>
    <mergeCell ref="M5:M7"/>
    <mergeCell ref="N5:N6"/>
    <mergeCell ref="O5:O6"/>
    <mergeCell ref="P5:P6"/>
    <mergeCell ref="Y5:Y6"/>
    <mergeCell ref="A1:F1"/>
    <mergeCell ref="A2:F2"/>
    <mergeCell ref="A3:L3"/>
    <mergeCell ref="A5:A7"/>
    <mergeCell ref="B5:B7"/>
    <mergeCell ref="C5:C7"/>
    <mergeCell ref="D5:J5"/>
    <mergeCell ref="K5:K7"/>
    <mergeCell ref="L5:L7"/>
  </mergeCells>
  <pageMargins left="0.24" right="0.17" top="0.34" bottom="0.32" header="0.83" footer="0.34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A150"/>
  <sheetViews>
    <sheetView zoomScale="130" zoomScaleNormal="130" workbookViewId="0">
      <selection activeCell="G139" sqref="G139:K139"/>
    </sheetView>
  </sheetViews>
  <sheetFormatPr defaultRowHeight="23.1" customHeight="1"/>
  <cols>
    <col min="1" max="1" width="5.7109375" style="26" customWidth="1"/>
    <col min="2" max="2" width="15" style="26" customWidth="1"/>
    <col min="3" max="3" width="8.7109375" style="26" customWidth="1"/>
    <col min="4" max="4" width="6.42578125" style="26" customWidth="1"/>
    <col min="5" max="5" width="5.85546875" style="26" customWidth="1"/>
    <col min="6" max="6" width="0.42578125" style="26" hidden="1" customWidth="1"/>
    <col min="7" max="7" width="3.7109375" style="26" customWidth="1"/>
    <col min="8" max="8" width="5.140625" style="26" customWidth="1"/>
    <col min="9" max="9" width="8.7109375" style="26" customWidth="1"/>
    <col min="10" max="10" width="12.42578125" style="26" customWidth="1"/>
    <col min="11" max="11" width="1.28515625" style="75" hidden="1" customWidth="1"/>
    <col min="12" max="12" width="15.28515625" style="26" customWidth="1"/>
    <col min="13" max="13" width="11.5703125" style="26" customWidth="1"/>
    <col min="14" max="14" width="13.140625" style="26" customWidth="1"/>
    <col min="15" max="15" width="11" style="26" customWidth="1"/>
    <col min="16" max="16" width="10.85546875" style="26" customWidth="1"/>
    <col min="17" max="17" width="9.7109375" style="26" customWidth="1"/>
    <col min="18" max="18" width="9.42578125" style="26" customWidth="1"/>
    <col min="19" max="19" width="9.5703125" style="26" customWidth="1"/>
    <col min="20" max="20" width="7" style="26" customWidth="1"/>
    <col min="21" max="21" width="7.42578125" style="26" customWidth="1"/>
    <col min="22" max="22" width="10.7109375" style="26" customWidth="1"/>
    <col min="23" max="23" width="11.140625" style="26" bestFit="1" customWidth="1"/>
    <col min="24" max="24" width="11.85546875" style="26" customWidth="1"/>
    <col min="25" max="25" width="12" style="26" customWidth="1"/>
    <col min="26" max="16384" width="9.140625" style="26"/>
  </cols>
  <sheetData>
    <row r="1" spans="1:27" ht="23.1" customHeight="1">
      <c r="A1" s="202" t="s">
        <v>28</v>
      </c>
      <c r="B1" s="202"/>
      <c r="C1" s="202"/>
      <c r="D1" s="202"/>
      <c r="E1" s="202"/>
      <c r="F1" s="202"/>
      <c r="G1" s="24"/>
      <c r="H1" s="24"/>
      <c r="I1" s="24"/>
      <c r="J1" s="24"/>
      <c r="K1" s="25"/>
      <c r="L1" s="24"/>
      <c r="M1" s="24"/>
    </row>
    <row r="2" spans="1:27" ht="23.1" customHeight="1">
      <c r="A2" s="202" t="s">
        <v>26</v>
      </c>
      <c r="B2" s="202"/>
      <c r="C2" s="202"/>
      <c r="D2" s="202"/>
      <c r="E2" s="202"/>
      <c r="F2" s="202"/>
      <c r="G2" s="24"/>
      <c r="H2" s="24"/>
      <c r="I2" s="24"/>
      <c r="J2" s="24"/>
      <c r="K2" s="25"/>
      <c r="L2" s="24"/>
      <c r="M2" s="24"/>
    </row>
    <row r="3" spans="1:27" ht="23.1" customHeight="1">
      <c r="A3" s="211" t="s">
        <v>199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7"/>
    </row>
    <row r="4" spans="1:27" ht="23.1" customHeight="1">
      <c r="A4" s="232" t="s">
        <v>197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184"/>
    </row>
    <row r="5" spans="1:27" ht="23.1" customHeight="1">
      <c r="A5" s="24"/>
      <c r="B5" s="24"/>
      <c r="C5" s="24"/>
      <c r="D5" s="24"/>
      <c r="E5" s="24"/>
      <c r="F5" s="24"/>
      <c r="G5" s="24"/>
      <c r="H5" s="24"/>
      <c r="I5" s="24"/>
      <c r="J5" s="24"/>
      <c r="K5" s="25"/>
      <c r="L5" s="24"/>
      <c r="M5" s="24"/>
    </row>
    <row r="6" spans="1:27" s="30" customFormat="1" ht="23.1" customHeight="1">
      <c r="A6" s="213" t="s">
        <v>0</v>
      </c>
      <c r="B6" s="213" t="s">
        <v>1</v>
      </c>
      <c r="C6" s="213" t="s">
        <v>2</v>
      </c>
      <c r="D6" s="216" t="s">
        <v>3</v>
      </c>
      <c r="E6" s="217"/>
      <c r="F6" s="217"/>
      <c r="G6" s="217"/>
      <c r="H6" s="217"/>
      <c r="I6" s="217"/>
      <c r="J6" s="218"/>
      <c r="K6" s="219" t="s">
        <v>24</v>
      </c>
      <c r="L6" s="213" t="s">
        <v>198</v>
      </c>
      <c r="M6" s="213" t="s">
        <v>168</v>
      </c>
      <c r="N6" s="212">
        <v>6001</v>
      </c>
      <c r="O6" s="212">
        <v>6001</v>
      </c>
      <c r="P6" s="212">
        <v>6101</v>
      </c>
      <c r="Q6" s="212">
        <v>6101</v>
      </c>
      <c r="R6" s="212">
        <v>6115</v>
      </c>
      <c r="S6" s="212">
        <v>6115</v>
      </c>
      <c r="T6" s="106"/>
      <c r="U6" s="106"/>
      <c r="V6" s="226" t="s">
        <v>23</v>
      </c>
      <c r="W6" s="212">
        <v>6301</v>
      </c>
      <c r="X6" s="212">
        <v>6302</v>
      </c>
      <c r="Y6" s="212">
        <v>6303</v>
      </c>
      <c r="Z6" s="222">
        <v>6304</v>
      </c>
      <c r="AA6" s="107"/>
    </row>
    <row r="7" spans="1:27" s="30" customFormat="1" ht="23.1" customHeight="1">
      <c r="A7" s="214"/>
      <c r="B7" s="214"/>
      <c r="C7" s="214"/>
      <c r="D7" s="213" t="s">
        <v>6</v>
      </c>
      <c r="E7" s="224" t="s">
        <v>7</v>
      </c>
      <c r="F7" s="108"/>
      <c r="G7" s="217"/>
      <c r="H7" s="218"/>
      <c r="I7" s="213" t="s">
        <v>8</v>
      </c>
      <c r="J7" s="213" t="s">
        <v>9</v>
      </c>
      <c r="K7" s="220"/>
      <c r="L7" s="214"/>
      <c r="M7" s="214"/>
      <c r="N7" s="212"/>
      <c r="O7" s="212"/>
      <c r="P7" s="212"/>
      <c r="Q7" s="212"/>
      <c r="R7" s="212"/>
      <c r="S7" s="212"/>
      <c r="T7" s="106"/>
      <c r="U7" s="106"/>
      <c r="V7" s="227"/>
      <c r="W7" s="212"/>
      <c r="X7" s="212"/>
      <c r="Y7" s="212"/>
      <c r="Z7" s="223"/>
      <c r="AA7" s="107"/>
    </row>
    <row r="8" spans="1:27" s="30" customFormat="1" ht="23.1" customHeight="1">
      <c r="A8" s="215"/>
      <c r="B8" s="215"/>
      <c r="C8" s="215"/>
      <c r="D8" s="215"/>
      <c r="E8" s="225"/>
      <c r="F8" s="108" t="s">
        <v>25</v>
      </c>
      <c r="G8" s="109" t="s">
        <v>30</v>
      </c>
      <c r="H8" s="109" t="s">
        <v>19</v>
      </c>
      <c r="I8" s="215"/>
      <c r="J8" s="215"/>
      <c r="K8" s="221"/>
      <c r="L8" s="215"/>
      <c r="M8" s="215"/>
      <c r="N8" s="110">
        <v>0.89500000000000002</v>
      </c>
      <c r="O8" s="110">
        <v>0.105</v>
      </c>
      <c r="P8" s="110">
        <v>0.89500000000000002</v>
      </c>
      <c r="Q8" s="110">
        <v>0.105</v>
      </c>
      <c r="R8" s="110">
        <v>0.89500000000000002</v>
      </c>
      <c r="S8" s="110">
        <v>0.105</v>
      </c>
      <c r="T8" s="106"/>
      <c r="U8" s="106"/>
      <c r="V8" s="228"/>
      <c r="W8" s="110">
        <v>0.17499999999999999</v>
      </c>
      <c r="X8" s="111">
        <v>0.03</v>
      </c>
      <c r="Y8" s="111">
        <v>0.02</v>
      </c>
      <c r="Z8" s="112">
        <v>0.01</v>
      </c>
      <c r="AA8" s="107"/>
    </row>
    <row r="9" spans="1:27" s="30" customFormat="1" ht="23.1" customHeight="1">
      <c r="A9" s="113" t="s">
        <v>13</v>
      </c>
      <c r="B9" s="113" t="s">
        <v>14</v>
      </c>
      <c r="C9" s="113" t="s">
        <v>15</v>
      </c>
      <c r="D9" s="113">
        <v>1</v>
      </c>
      <c r="E9" s="113">
        <v>2</v>
      </c>
      <c r="F9" s="113">
        <v>3</v>
      </c>
      <c r="G9" s="113">
        <v>5</v>
      </c>
      <c r="H9" s="113" t="s">
        <v>20</v>
      </c>
      <c r="I9" s="113" t="s">
        <v>21</v>
      </c>
      <c r="J9" s="114" t="s">
        <v>170</v>
      </c>
      <c r="K9" s="113" t="s">
        <v>22</v>
      </c>
      <c r="L9" s="113">
        <v>14</v>
      </c>
      <c r="M9" s="113">
        <v>15</v>
      </c>
      <c r="N9" s="115"/>
      <c r="O9" s="116"/>
      <c r="P9" s="116"/>
      <c r="Q9" s="116"/>
      <c r="R9" s="116"/>
      <c r="S9" s="116"/>
      <c r="T9" s="117"/>
      <c r="U9" s="117"/>
      <c r="V9" s="118"/>
      <c r="W9" s="118"/>
      <c r="X9" s="118"/>
      <c r="Y9" s="118"/>
      <c r="Z9" s="119"/>
      <c r="AA9" s="107"/>
    </row>
    <row r="10" spans="1:27" s="30" customFormat="1" ht="21.95" customHeight="1">
      <c r="A10" s="120"/>
      <c r="B10" s="121" t="s">
        <v>31</v>
      </c>
      <c r="C10" s="120"/>
      <c r="D10" s="122"/>
      <c r="E10" s="120"/>
      <c r="F10" s="120"/>
      <c r="G10" s="120"/>
      <c r="H10" s="120"/>
      <c r="I10" s="120"/>
      <c r="J10" s="120"/>
      <c r="K10" s="120"/>
      <c r="L10" s="161">
        <f>L11+L12</f>
        <v>353577</v>
      </c>
      <c r="M10" s="120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4"/>
      <c r="AA10" s="107"/>
    </row>
    <row r="11" spans="1:27" s="79" customFormat="1" ht="21.95" customHeight="1">
      <c r="A11" s="125">
        <v>1</v>
      </c>
      <c r="B11" s="12" t="s">
        <v>32</v>
      </c>
      <c r="C11" s="43"/>
      <c r="D11" s="12">
        <v>4.0599999999999996</v>
      </c>
      <c r="E11" s="43"/>
      <c r="F11" s="43"/>
      <c r="G11" s="152">
        <v>0.08</v>
      </c>
      <c r="H11" s="91">
        <v>0.32</v>
      </c>
      <c r="I11" s="45">
        <f>H11+E11+D11</f>
        <v>4.38</v>
      </c>
      <c r="J11" s="46">
        <f>I11*1490000</f>
        <v>6526200</v>
      </c>
      <c r="K11" s="43"/>
      <c r="L11" s="46">
        <f>J11*1%*3</f>
        <v>195786</v>
      </c>
      <c r="M11" s="125"/>
      <c r="N11" s="123">
        <f t="shared" ref="N11:N42" si="0">D11*T11*1490000</f>
        <v>5414213</v>
      </c>
      <c r="O11" s="123">
        <f t="shared" ref="O11:O23" si="1">D11*1490000*U11</f>
        <v>635186.99999999988</v>
      </c>
      <c r="P11" s="123">
        <f>E11*1390000*T11</f>
        <v>0</v>
      </c>
      <c r="Q11" s="123">
        <f>E11*1390000*U11</f>
        <v>0</v>
      </c>
      <c r="R11" s="123">
        <f t="shared" ref="R11:R42" si="2">H11*1490000*T11</f>
        <v>426736</v>
      </c>
      <c r="S11" s="123">
        <f t="shared" ref="S11:S42" si="3">H11*1490000*U11</f>
        <v>50064</v>
      </c>
      <c r="T11" s="126" t="s">
        <v>162</v>
      </c>
      <c r="U11" s="126" t="s">
        <v>163</v>
      </c>
      <c r="V11" s="123">
        <f t="shared" ref="V11:V74" si="4">N11+O11+P11+Q11+R11+S11</f>
        <v>6526200</v>
      </c>
      <c r="W11" s="123">
        <f t="shared" ref="W11:W74" si="5">V11*17.5%</f>
        <v>1142085</v>
      </c>
      <c r="X11" s="123">
        <f t="shared" ref="X11:X74" si="6">V11*3%</f>
        <v>195786</v>
      </c>
      <c r="Y11" s="123">
        <f t="shared" ref="Y11:Y74" si="7">V11*2%</f>
        <v>130524</v>
      </c>
      <c r="Z11" s="127">
        <f t="shared" ref="Z11:Z74" si="8">V11*1%</f>
        <v>65262</v>
      </c>
      <c r="AA11" s="107">
        <f t="shared" ref="AA11:AA42" si="9">SUM(D11:M11)</f>
        <v>6721994.8399999999</v>
      </c>
    </row>
    <row r="12" spans="1:27" s="30" customFormat="1" ht="21.95" customHeight="1">
      <c r="A12" s="125">
        <v>2</v>
      </c>
      <c r="B12" s="12" t="s">
        <v>64</v>
      </c>
      <c r="C12" s="43"/>
      <c r="D12" s="12">
        <v>3.33</v>
      </c>
      <c r="E12" s="43">
        <v>0.2</v>
      </c>
      <c r="F12" s="43"/>
      <c r="G12" s="43"/>
      <c r="H12" s="44"/>
      <c r="I12" s="45">
        <f>H12+E12+D12</f>
        <v>3.5300000000000002</v>
      </c>
      <c r="J12" s="46">
        <f t="shared" ref="J12:J74" si="10">I12*1490000</f>
        <v>5259700</v>
      </c>
      <c r="K12" s="43"/>
      <c r="L12" s="46">
        <f t="shared" ref="L12:L74" si="11">J12*1%*3</f>
        <v>157791</v>
      </c>
      <c r="M12" s="125"/>
      <c r="N12" s="123">
        <f t="shared" si="0"/>
        <v>4440721.5</v>
      </c>
      <c r="O12" s="123">
        <f t="shared" si="1"/>
        <v>520978.5</v>
      </c>
      <c r="P12" s="123">
        <f>E12*1490000*T12</f>
        <v>266710</v>
      </c>
      <c r="Q12" s="123">
        <f>E12*1490000*U12</f>
        <v>31290</v>
      </c>
      <c r="R12" s="123">
        <f t="shared" si="2"/>
        <v>0</v>
      </c>
      <c r="S12" s="123">
        <f t="shared" si="3"/>
        <v>0</v>
      </c>
      <c r="T12" s="126" t="s">
        <v>162</v>
      </c>
      <c r="U12" s="126" t="s">
        <v>163</v>
      </c>
      <c r="V12" s="123">
        <f t="shared" si="4"/>
        <v>5259700</v>
      </c>
      <c r="W12" s="123">
        <f t="shared" si="5"/>
        <v>920447.49999999988</v>
      </c>
      <c r="X12" s="123">
        <f t="shared" si="6"/>
        <v>157791</v>
      </c>
      <c r="Y12" s="123">
        <f t="shared" si="7"/>
        <v>105194</v>
      </c>
      <c r="Z12" s="127">
        <f t="shared" si="8"/>
        <v>52597</v>
      </c>
      <c r="AA12" s="107">
        <f t="shared" si="9"/>
        <v>5417498.0599999996</v>
      </c>
    </row>
    <row r="13" spans="1:27" s="30" customFormat="1" ht="21.95" customHeight="1">
      <c r="A13" s="125"/>
      <c r="B13" s="13" t="s">
        <v>33</v>
      </c>
      <c r="C13" s="43"/>
      <c r="D13" s="12"/>
      <c r="E13" s="43"/>
      <c r="F13" s="43"/>
      <c r="G13" s="43"/>
      <c r="H13" s="44"/>
      <c r="I13" s="45"/>
      <c r="J13" s="46"/>
      <c r="K13" s="43"/>
      <c r="L13" s="162">
        <f>L14+L15+L16</f>
        <v>404535</v>
      </c>
      <c r="M13" s="125"/>
      <c r="N13" s="123">
        <f t="shared" si="0"/>
        <v>0</v>
      </c>
      <c r="O13" s="123">
        <f t="shared" si="1"/>
        <v>0</v>
      </c>
      <c r="P13" s="123">
        <f>E13*1390000*T13</f>
        <v>0</v>
      </c>
      <c r="Q13" s="123">
        <f>E13*1390000*U13</f>
        <v>0</v>
      </c>
      <c r="R13" s="123">
        <f t="shared" si="2"/>
        <v>0</v>
      </c>
      <c r="S13" s="123">
        <f t="shared" si="3"/>
        <v>0</v>
      </c>
      <c r="T13" s="126" t="s">
        <v>162</v>
      </c>
      <c r="U13" s="126" t="s">
        <v>163</v>
      </c>
      <c r="V13" s="123">
        <f t="shared" si="4"/>
        <v>0</v>
      </c>
      <c r="W13" s="123">
        <f t="shared" si="5"/>
        <v>0</v>
      </c>
      <c r="X13" s="123">
        <f t="shared" si="6"/>
        <v>0</v>
      </c>
      <c r="Y13" s="123">
        <f t="shared" si="7"/>
        <v>0</v>
      </c>
      <c r="Z13" s="127">
        <f t="shared" si="8"/>
        <v>0</v>
      </c>
      <c r="AA13" s="107">
        <f t="shared" si="9"/>
        <v>404535</v>
      </c>
    </row>
    <row r="14" spans="1:27" s="30" customFormat="1" ht="21.95" customHeight="1">
      <c r="A14" s="125">
        <v>3</v>
      </c>
      <c r="B14" s="12" t="s">
        <v>34</v>
      </c>
      <c r="C14" s="43"/>
      <c r="D14" s="12">
        <v>3.06</v>
      </c>
      <c r="E14" s="43"/>
      <c r="F14" s="43"/>
      <c r="G14" s="43"/>
      <c r="H14" s="44"/>
      <c r="I14" s="45">
        <f>H14+E14+D14</f>
        <v>3.06</v>
      </c>
      <c r="J14" s="46">
        <f t="shared" si="10"/>
        <v>4559400</v>
      </c>
      <c r="K14" s="43"/>
      <c r="L14" s="46">
        <f t="shared" si="11"/>
        <v>136782</v>
      </c>
      <c r="M14" s="125"/>
      <c r="N14" s="123">
        <f t="shared" si="0"/>
        <v>4080663</v>
      </c>
      <c r="O14" s="123">
        <f t="shared" si="1"/>
        <v>478737</v>
      </c>
      <c r="P14" s="123">
        <f>E14*1390000*T14</f>
        <v>0</v>
      </c>
      <c r="Q14" s="123">
        <f>E14*1390000*U14</f>
        <v>0</v>
      </c>
      <c r="R14" s="123">
        <f t="shared" si="2"/>
        <v>0</v>
      </c>
      <c r="S14" s="123">
        <f t="shared" si="3"/>
        <v>0</v>
      </c>
      <c r="T14" s="126" t="s">
        <v>162</v>
      </c>
      <c r="U14" s="126" t="s">
        <v>163</v>
      </c>
      <c r="V14" s="123">
        <f t="shared" si="4"/>
        <v>4559400</v>
      </c>
      <c r="W14" s="123">
        <f t="shared" si="5"/>
        <v>797895</v>
      </c>
      <c r="X14" s="123">
        <f t="shared" si="6"/>
        <v>136782</v>
      </c>
      <c r="Y14" s="123">
        <f t="shared" si="7"/>
        <v>91188</v>
      </c>
      <c r="Z14" s="127">
        <f t="shared" si="8"/>
        <v>45594</v>
      </c>
      <c r="AA14" s="107">
        <f t="shared" si="9"/>
        <v>4696188.12</v>
      </c>
    </row>
    <row r="15" spans="1:27" s="30" customFormat="1" ht="21.95" customHeight="1">
      <c r="A15" s="125">
        <v>4</v>
      </c>
      <c r="B15" s="12" t="s">
        <v>35</v>
      </c>
      <c r="C15" s="43" t="s">
        <v>158</v>
      </c>
      <c r="D15" s="12">
        <v>3.33</v>
      </c>
      <c r="E15" s="43">
        <v>0.2</v>
      </c>
      <c r="F15" s="43"/>
      <c r="G15" s="43"/>
      <c r="H15" s="44"/>
      <c r="I15" s="45">
        <f>H15+E15+D15</f>
        <v>3.5300000000000002</v>
      </c>
      <c r="J15" s="46">
        <f t="shared" si="10"/>
        <v>5259700</v>
      </c>
      <c r="K15" s="43"/>
      <c r="L15" s="46">
        <f t="shared" si="11"/>
        <v>157791</v>
      </c>
      <c r="M15" s="125"/>
      <c r="N15" s="123">
        <f t="shared" si="0"/>
        <v>4440721.5</v>
      </c>
      <c r="O15" s="123">
        <f t="shared" si="1"/>
        <v>520978.5</v>
      </c>
      <c r="P15" s="123">
        <f t="shared" ref="P15:P46" si="12">E15*1490000*T15</f>
        <v>266710</v>
      </c>
      <c r="Q15" s="123">
        <f t="shared" ref="Q15:Q46" si="13">E15*1490000*U15</f>
        <v>31290</v>
      </c>
      <c r="R15" s="123">
        <f t="shared" si="2"/>
        <v>0</v>
      </c>
      <c r="S15" s="123">
        <f t="shared" si="3"/>
        <v>0</v>
      </c>
      <c r="T15" s="126" t="s">
        <v>162</v>
      </c>
      <c r="U15" s="126" t="s">
        <v>163</v>
      </c>
      <c r="V15" s="123">
        <f t="shared" si="4"/>
        <v>5259700</v>
      </c>
      <c r="W15" s="123">
        <f t="shared" si="5"/>
        <v>920447.49999999988</v>
      </c>
      <c r="X15" s="123">
        <f t="shared" si="6"/>
        <v>157791</v>
      </c>
      <c r="Y15" s="123">
        <f t="shared" si="7"/>
        <v>105194</v>
      </c>
      <c r="Z15" s="127">
        <f t="shared" si="8"/>
        <v>52597</v>
      </c>
      <c r="AA15" s="107">
        <f t="shared" si="9"/>
        <v>5417498.0599999996</v>
      </c>
    </row>
    <row r="16" spans="1:27" s="30" customFormat="1" ht="21.95" customHeight="1">
      <c r="A16" s="125">
        <v>5</v>
      </c>
      <c r="B16" s="12" t="s">
        <v>36</v>
      </c>
      <c r="C16" s="43"/>
      <c r="D16" s="12">
        <v>2.46</v>
      </c>
      <c r="E16" s="43"/>
      <c r="F16" s="43"/>
      <c r="G16" s="43"/>
      <c r="H16" s="44"/>
      <c r="I16" s="45">
        <f>H16+E16+D16</f>
        <v>2.46</v>
      </c>
      <c r="J16" s="46">
        <f t="shared" si="10"/>
        <v>3665400</v>
      </c>
      <c r="K16" s="43"/>
      <c r="L16" s="46">
        <f t="shared" si="11"/>
        <v>109962</v>
      </c>
      <c r="M16" s="125"/>
      <c r="N16" s="123">
        <f t="shared" si="0"/>
        <v>3280533.0000000005</v>
      </c>
      <c r="O16" s="123">
        <f t="shared" si="1"/>
        <v>384867</v>
      </c>
      <c r="P16" s="123">
        <f t="shared" si="12"/>
        <v>0</v>
      </c>
      <c r="Q16" s="123">
        <f t="shared" si="13"/>
        <v>0</v>
      </c>
      <c r="R16" s="123">
        <f t="shared" si="2"/>
        <v>0</v>
      </c>
      <c r="S16" s="123">
        <f t="shared" si="3"/>
        <v>0</v>
      </c>
      <c r="T16" s="126" t="s">
        <v>162</v>
      </c>
      <c r="U16" s="126" t="s">
        <v>163</v>
      </c>
      <c r="V16" s="123">
        <f t="shared" si="4"/>
        <v>3665400.0000000005</v>
      </c>
      <c r="W16" s="123">
        <f t="shared" si="5"/>
        <v>641445</v>
      </c>
      <c r="X16" s="123">
        <f t="shared" si="6"/>
        <v>109962.00000000001</v>
      </c>
      <c r="Y16" s="123">
        <f t="shared" si="7"/>
        <v>73308.000000000015</v>
      </c>
      <c r="Z16" s="127">
        <f t="shared" si="8"/>
        <v>36654.000000000007</v>
      </c>
      <c r="AA16" s="107">
        <f t="shared" si="9"/>
        <v>3775366.92</v>
      </c>
    </row>
    <row r="17" spans="1:27" s="30" customFormat="1" ht="21.95" customHeight="1">
      <c r="A17" s="125"/>
      <c r="B17" s="191" t="s">
        <v>171</v>
      </c>
      <c r="C17" s="192"/>
      <c r="D17" s="12"/>
      <c r="E17" s="43"/>
      <c r="F17" s="43"/>
      <c r="G17" s="43"/>
      <c r="H17" s="44"/>
      <c r="I17" s="45"/>
      <c r="J17" s="46"/>
      <c r="K17" s="43"/>
      <c r="L17" s="162">
        <f>L18+L19+L20+L21+L22+L23+L24+L25</f>
        <v>1389276</v>
      </c>
      <c r="M17" s="125"/>
      <c r="N17" s="123">
        <f t="shared" si="0"/>
        <v>0</v>
      </c>
      <c r="O17" s="123">
        <f t="shared" si="1"/>
        <v>0</v>
      </c>
      <c r="P17" s="123">
        <f t="shared" si="12"/>
        <v>0</v>
      </c>
      <c r="Q17" s="123">
        <f t="shared" si="13"/>
        <v>0</v>
      </c>
      <c r="R17" s="123">
        <f t="shared" si="2"/>
        <v>0</v>
      </c>
      <c r="S17" s="123">
        <f t="shared" si="3"/>
        <v>0</v>
      </c>
      <c r="T17" s="126" t="s">
        <v>162</v>
      </c>
      <c r="U17" s="126" t="s">
        <v>163</v>
      </c>
      <c r="V17" s="123">
        <f t="shared" si="4"/>
        <v>0</v>
      </c>
      <c r="W17" s="123">
        <f t="shared" si="5"/>
        <v>0</v>
      </c>
      <c r="X17" s="123">
        <f t="shared" si="6"/>
        <v>0</v>
      </c>
      <c r="Y17" s="123">
        <f t="shared" si="7"/>
        <v>0</v>
      </c>
      <c r="Z17" s="127">
        <f t="shared" si="8"/>
        <v>0</v>
      </c>
      <c r="AA17" s="107">
        <f t="shared" si="9"/>
        <v>1389276</v>
      </c>
    </row>
    <row r="18" spans="1:27" s="30" customFormat="1" ht="21.95" customHeight="1">
      <c r="A18" s="125">
        <v>6</v>
      </c>
      <c r="B18" s="12" t="s">
        <v>47</v>
      </c>
      <c r="C18" s="43" t="s">
        <v>158</v>
      </c>
      <c r="D18" s="12">
        <v>4.6500000000000004</v>
      </c>
      <c r="E18" s="43">
        <v>0.2</v>
      </c>
      <c r="F18" s="43"/>
      <c r="G18" s="43"/>
      <c r="H18" s="44"/>
      <c r="I18" s="45">
        <f t="shared" ref="I18:I25" si="14">H18+E18+D18</f>
        <v>4.8500000000000005</v>
      </c>
      <c r="J18" s="46">
        <f t="shared" ref="J18" si="15">I18*1490000</f>
        <v>7226500.0000000009</v>
      </c>
      <c r="K18" s="43"/>
      <c r="L18" s="46">
        <f t="shared" si="11"/>
        <v>216795.00000000006</v>
      </c>
      <c r="M18" s="125"/>
      <c r="N18" s="123">
        <f t="shared" si="0"/>
        <v>6201007.5000000009</v>
      </c>
      <c r="O18" s="123">
        <f t="shared" si="1"/>
        <v>727492.50000000012</v>
      </c>
      <c r="P18" s="123">
        <f t="shared" si="12"/>
        <v>266710</v>
      </c>
      <c r="Q18" s="123">
        <f t="shared" si="13"/>
        <v>31290</v>
      </c>
      <c r="R18" s="123">
        <f t="shared" si="2"/>
        <v>0</v>
      </c>
      <c r="S18" s="123">
        <f t="shared" si="3"/>
        <v>0</v>
      </c>
      <c r="T18" s="126" t="s">
        <v>162</v>
      </c>
      <c r="U18" s="126" t="s">
        <v>163</v>
      </c>
      <c r="V18" s="123">
        <f t="shared" si="4"/>
        <v>7226500.0000000009</v>
      </c>
      <c r="W18" s="123">
        <f t="shared" si="5"/>
        <v>1264637.5</v>
      </c>
      <c r="X18" s="123">
        <f t="shared" si="6"/>
        <v>216795.00000000003</v>
      </c>
      <c r="Y18" s="123">
        <f t="shared" si="7"/>
        <v>144530.00000000003</v>
      </c>
      <c r="Z18" s="127">
        <f t="shared" si="8"/>
        <v>72265.000000000015</v>
      </c>
      <c r="AA18" s="107">
        <f t="shared" si="9"/>
        <v>7443304.7000000011</v>
      </c>
    </row>
    <row r="19" spans="1:27" s="30" customFormat="1" ht="21.95" customHeight="1">
      <c r="A19" s="125">
        <v>7</v>
      </c>
      <c r="B19" s="19" t="s">
        <v>37</v>
      </c>
      <c r="C19" s="43"/>
      <c r="D19" s="19">
        <v>2.2599999999999998</v>
      </c>
      <c r="E19" s="43"/>
      <c r="F19" s="43"/>
      <c r="G19" s="43"/>
      <c r="H19" s="44"/>
      <c r="I19" s="45">
        <f t="shared" si="14"/>
        <v>2.2599999999999998</v>
      </c>
      <c r="J19" s="46">
        <f t="shared" si="10"/>
        <v>3367399.9999999995</v>
      </c>
      <c r="K19" s="43"/>
      <c r="L19" s="46">
        <f t="shared" si="11"/>
        <v>101021.99999999997</v>
      </c>
      <c r="M19" s="125"/>
      <c r="N19" s="123">
        <f t="shared" si="0"/>
        <v>3013823</v>
      </c>
      <c r="O19" s="123">
        <f t="shared" si="1"/>
        <v>353576.99999999994</v>
      </c>
      <c r="P19" s="123">
        <f t="shared" si="12"/>
        <v>0</v>
      </c>
      <c r="Q19" s="123">
        <f t="shared" si="13"/>
        <v>0</v>
      </c>
      <c r="R19" s="123">
        <f t="shared" si="2"/>
        <v>0</v>
      </c>
      <c r="S19" s="123">
        <f t="shared" si="3"/>
        <v>0</v>
      </c>
      <c r="T19" s="126" t="s">
        <v>162</v>
      </c>
      <c r="U19" s="126" t="s">
        <v>163</v>
      </c>
      <c r="V19" s="123">
        <f t="shared" si="4"/>
        <v>3367400</v>
      </c>
      <c r="W19" s="123">
        <f t="shared" si="5"/>
        <v>589295</v>
      </c>
      <c r="X19" s="123">
        <f t="shared" si="6"/>
        <v>101022</v>
      </c>
      <c r="Y19" s="123">
        <f t="shared" si="7"/>
        <v>67348</v>
      </c>
      <c r="Z19" s="127">
        <f t="shared" si="8"/>
        <v>33674</v>
      </c>
      <c r="AA19" s="107">
        <f t="shared" si="9"/>
        <v>3468426.5199999996</v>
      </c>
    </row>
    <row r="20" spans="1:27" s="30" customFormat="1" ht="21.95" customHeight="1">
      <c r="A20" s="125">
        <v>8</v>
      </c>
      <c r="B20" s="12" t="s">
        <v>38</v>
      </c>
      <c r="C20" s="43"/>
      <c r="D20" s="12">
        <v>4.2699999999999996</v>
      </c>
      <c r="E20" s="43"/>
      <c r="F20" s="43"/>
      <c r="G20" s="43"/>
      <c r="H20" s="44"/>
      <c r="I20" s="45">
        <f t="shared" si="14"/>
        <v>4.2699999999999996</v>
      </c>
      <c r="J20" s="46">
        <f t="shared" si="10"/>
        <v>6362299.9999999991</v>
      </c>
      <c r="K20" s="43"/>
      <c r="L20" s="46">
        <f t="shared" si="11"/>
        <v>190868.99999999997</v>
      </c>
      <c r="M20" s="125"/>
      <c r="N20" s="123">
        <f t="shared" si="0"/>
        <v>5694258.4999999991</v>
      </c>
      <c r="O20" s="123">
        <f t="shared" si="1"/>
        <v>668041.49999999988</v>
      </c>
      <c r="P20" s="123">
        <f t="shared" si="12"/>
        <v>0</v>
      </c>
      <c r="Q20" s="123">
        <f t="shared" si="13"/>
        <v>0</v>
      </c>
      <c r="R20" s="123">
        <f t="shared" si="2"/>
        <v>0</v>
      </c>
      <c r="S20" s="123">
        <f t="shared" si="3"/>
        <v>0</v>
      </c>
      <c r="T20" s="126" t="s">
        <v>162</v>
      </c>
      <c r="U20" s="126" t="s">
        <v>163</v>
      </c>
      <c r="V20" s="123">
        <f t="shared" si="4"/>
        <v>6362299.9999999991</v>
      </c>
      <c r="W20" s="123">
        <f t="shared" si="5"/>
        <v>1113402.4999999998</v>
      </c>
      <c r="X20" s="123">
        <f t="shared" si="6"/>
        <v>190868.99999999997</v>
      </c>
      <c r="Y20" s="123">
        <f t="shared" si="7"/>
        <v>127245.99999999999</v>
      </c>
      <c r="Z20" s="127">
        <f t="shared" si="8"/>
        <v>63622.999999999993</v>
      </c>
      <c r="AA20" s="107">
        <f t="shared" si="9"/>
        <v>6553177.5399999991</v>
      </c>
    </row>
    <row r="21" spans="1:27" s="79" customFormat="1" ht="21.95" customHeight="1">
      <c r="A21" s="125">
        <v>9</v>
      </c>
      <c r="B21" s="12" t="s">
        <v>39</v>
      </c>
      <c r="C21" s="43"/>
      <c r="D21" s="12">
        <v>4.0599999999999996</v>
      </c>
      <c r="E21" s="43"/>
      <c r="F21" s="43"/>
      <c r="G21" s="152">
        <v>0.06</v>
      </c>
      <c r="H21" s="91">
        <v>0.24</v>
      </c>
      <c r="I21" s="45">
        <f t="shared" si="14"/>
        <v>4.3</v>
      </c>
      <c r="J21" s="46">
        <f t="shared" si="10"/>
        <v>6407000</v>
      </c>
      <c r="K21" s="43"/>
      <c r="L21" s="46">
        <f t="shared" si="11"/>
        <v>192210</v>
      </c>
      <c r="M21" s="125"/>
      <c r="N21" s="123">
        <f t="shared" si="0"/>
        <v>5414213</v>
      </c>
      <c r="O21" s="123">
        <f t="shared" si="1"/>
        <v>635186.99999999988</v>
      </c>
      <c r="P21" s="123">
        <f t="shared" si="12"/>
        <v>0</v>
      </c>
      <c r="Q21" s="123">
        <f t="shared" si="13"/>
        <v>0</v>
      </c>
      <c r="R21" s="123">
        <f t="shared" si="2"/>
        <v>320052</v>
      </c>
      <c r="S21" s="123">
        <f t="shared" si="3"/>
        <v>37548</v>
      </c>
      <c r="T21" s="126" t="s">
        <v>162</v>
      </c>
      <c r="U21" s="126" t="s">
        <v>163</v>
      </c>
      <c r="V21" s="123">
        <f t="shared" si="4"/>
        <v>6407000</v>
      </c>
      <c r="W21" s="123">
        <f t="shared" si="5"/>
        <v>1121225</v>
      </c>
      <c r="X21" s="123">
        <f t="shared" si="6"/>
        <v>192210</v>
      </c>
      <c r="Y21" s="123">
        <f t="shared" si="7"/>
        <v>128140</v>
      </c>
      <c r="Z21" s="127">
        <f t="shared" si="8"/>
        <v>64070</v>
      </c>
      <c r="AA21" s="107">
        <f t="shared" si="9"/>
        <v>6599218.6600000001</v>
      </c>
    </row>
    <row r="22" spans="1:27" s="79" customFormat="1" ht="21.95" customHeight="1">
      <c r="A22" s="125">
        <v>10</v>
      </c>
      <c r="B22" s="12" t="s">
        <v>44</v>
      </c>
      <c r="C22" s="43"/>
      <c r="D22" s="12">
        <v>4.0599999999999996</v>
      </c>
      <c r="E22" s="43"/>
      <c r="F22" s="43"/>
      <c r="G22" s="152">
        <v>7.0000000000000007E-2</v>
      </c>
      <c r="H22" s="91">
        <v>0.28000000000000003</v>
      </c>
      <c r="I22" s="45">
        <f t="shared" si="14"/>
        <v>4.34</v>
      </c>
      <c r="J22" s="46">
        <f t="shared" si="10"/>
        <v>6466600</v>
      </c>
      <c r="K22" s="43"/>
      <c r="L22" s="46">
        <f t="shared" si="11"/>
        <v>193998</v>
      </c>
      <c r="M22" s="125"/>
      <c r="N22" s="123">
        <f t="shared" si="0"/>
        <v>5414213</v>
      </c>
      <c r="O22" s="123">
        <f t="shared" si="1"/>
        <v>635186.99999999988</v>
      </c>
      <c r="P22" s="123">
        <f t="shared" si="12"/>
        <v>0</v>
      </c>
      <c r="Q22" s="123">
        <f t="shared" si="13"/>
        <v>0</v>
      </c>
      <c r="R22" s="123">
        <f t="shared" si="2"/>
        <v>373394.00000000006</v>
      </c>
      <c r="S22" s="123">
        <f t="shared" si="3"/>
        <v>43806.000000000007</v>
      </c>
      <c r="T22" s="126" t="s">
        <v>162</v>
      </c>
      <c r="U22" s="126" t="s">
        <v>163</v>
      </c>
      <c r="V22" s="123">
        <f t="shared" si="4"/>
        <v>6466600</v>
      </c>
      <c r="W22" s="123">
        <f t="shared" si="5"/>
        <v>1131655</v>
      </c>
      <c r="X22" s="123">
        <f t="shared" si="6"/>
        <v>193998</v>
      </c>
      <c r="Y22" s="123">
        <f t="shared" si="7"/>
        <v>129332</v>
      </c>
      <c r="Z22" s="127">
        <f t="shared" si="8"/>
        <v>64666</v>
      </c>
      <c r="AA22" s="107">
        <f t="shared" si="9"/>
        <v>6660606.75</v>
      </c>
    </row>
    <row r="23" spans="1:27" s="95" customFormat="1" ht="21.95" customHeight="1">
      <c r="A23" s="125">
        <v>11</v>
      </c>
      <c r="B23" s="12" t="s">
        <v>45</v>
      </c>
      <c r="C23" s="43"/>
      <c r="D23" s="12">
        <v>2.46</v>
      </c>
      <c r="E23" s="43"/>
      <c r="F23" s="43"/>
      <c r="G23" s="43"/>
      <c r="H23" s="44"/>
      <c r="I23" s="45">
        <f t="shared" si="14"/>
        <v>2.46</v>
      </c>
      <c r="J23" s="46">
        <f t="shared" si="10"/>
        <v>3665400</v>
      </c>
      <c r="K23" s="43"/>
      <c r="L23" s="46">
        <f t="shared" si="11"/>
        <v>109962</v>
      </c>
      <c r="M23" s="125"/>
      <c r="N23" s="123">
        <f t="shared" si="0"/>
        <v>3280533.0000000005</v>
      </c>
      <c r="O23" s="123">
        <f t="shared" si="1"/>
        <v>384867</v>
      </c>
      <c r="P23" s="123">
        <f t="shared" si="12"/>
        <v>0</v>
      </c>
      <c r="Q23" s="123">
        <f t="shared" si="13"/>
        <v>0</v>
      </c>
      <c r="R23" s="123">
        <f t="shared" si="2"/>
        <v>0</v>
      </c>
      <c r="S23" s="123">
        <f t="shared" si="3"/>
        <v>0</v>
      </c>
      <c r="T23" s="126" t="s">
        <v>162</v>
      </c>
      <c r="U23" s="126" t="s">
        <v>163</v>
      </c>
      <c r="V23" s="123">
        <f t="shared" si="4"/>
        <v>3665400.0000000005</v>
      </c>
      <c r="W23" s="123">
        <f t="shared" si="5"/>
        <v>641445</v>
      </c>
      <c r="X23" s="123">
        <f t="shared" si="6"/>
        <v>109962.00000000001</v>
      </c>
      <c r="Y23" s="123">
        <f t="shared" si="7"/>
        <v>73308.000000000015</v>
      </c>
      <c r="Z23" s="127">
        <f t="shared" si="8"/>
        <v>36654.000000000007</v>
      </c>
      <c r="AA23" s="107">
        <f t="shared" si="9"/>
        <v>3775366.92</v>
      </c>
    </row>
    <row r="24" spans="1:27" s="79" customFormat="1" ht="21.95" customHeight="1">
      <c r="A24" s="125">
        <v>12</v>
      </c>
      <c r="B24" s="12" t="s">
        <v>46</v>
      </c>
      <c r="C24" s="43"/>
      <c r="D24" s="12">
        <v>4.0599999999999996</v>
      </c>
      <c r="E24" s="43"/>
      <c r="F24" s="43"/>
      <c r="G24" s="152">
        <v>0.06</v>
      </c>
      <c r="H24" s="91">
        <v>0.24</v>
      </c>
      <c r="I24" s="45">
        <f t="shared" si="14"/>
        <v>4.3</v>
      </c>
      <c r="J24" s="46">
        <f t="shared" si="10"/>
        <v>6407000</v>
      </c>
      <c r="K24" s="43"/>
      <c r="L24" s="46">
        <f t="shared" si="11"/>
        <v>192210</v>
      </c>
      <c r="M24" s="125"/>
      <c r="N24" s="123">
        <f t="shared" si="0"/>
        <v>5414213</v>
      </c>
      <c r="O24" s="123">
        <v>635187</v>
      </c>
      <c r="P24" s="123">
        <f t="shared" si="12"/>
        <v>0</v>
      </c>
      <c r="Q24" s="123">
        <f t="shared" si="13"/>
        <v>0</v>
      </c>
      <c r="R24" s="123">
        <f t="shared" si="2"/>
        <v>320052</v>
      </c>
      <c r="S24" s="123">
        <f t="shared" si="3"/>
        <v>37548</v>
      </c>
      <c r="T24" s="126" t="s">
        <v>162</v>
      </c>
      <c r="U24" s="126" t="s">
        <v>163</v>
      </c>
      <c r="V24" s="123">
        <f t="shared" si="4"/>
        <v>6407000</v>
      </c>
      <c r="W24" s="123">
        <f t="shared" si="5"/>
        <v>1121225</v>
      </c>
      <c r="X24" s="123">
        <f t="shared" si="6"/>
        <v>192210</v>
      </c>
      <c r="Y24" s="123">
        <f t="shared" si="7"/>
        <v>128140</v>
      </c>
      <c r="Z24" s="127">
        <f t="shared" si="8"/>
        <v>64070</v>
      </c>
      <c r="AA24" s="107">
        <f t="shared" si="9"/>
        <v>6599218.6600000001</v>
      </c>
    </row>
    <row r="25" spans="1:27" s="79" customFormat="1" ht="21.95" customHeight="1">
      <c r="A25" s="125">
        <v>13</v>
      </c>
      <c r="B25" s="12" t="s">
        <v>48</v>
      </c>
      <c r="C25" s="43"/>
      <c r="D25" s="12">
        <v>4.0599999999999996</v>
      </c>
      <c r="E25" s="43"/>
      <c r="F25" s="43"/>
      <c r="G25" s="152">
        <v>0.06</v>
      </c>
      <c r="H25" s="91">
        <v>0.24</v>
      </c>
      <c r="I25" s="45">
        <f t="shared" si="14"/>
        <v>4.3</v>
      </c>
      <c r="J25" s="46">
        <f t="shared" si="10"/>
        <v>6407000</v>
      </c>
      <c r="K25" s="43"/>
      <c r="L25" s="46">
        <f t="shared" si="11"/>
        <v>192210</v>
      </c>
      <c r="M25" s="125"/>
      <c r="N25" s="123">
        <f t="shared" si="0"/>
        <v>5414213</v>
      </c>
      <c r="O25" s="123">
        <f t="shared" ref="O25:O56" si="16">D25*1490000*U25</f>
        <v>635186.99999999988</v>
      </c>
      <c r="P25" s="123">
        <f t="shared" si="12"/>
        <v>0</v>
      </c>
      <c r="Q25" s="123">
        <f t="shared" si="13"/>
        <v>0</v>
      </c>
      <c r="R25" s="123">
        <f t="shared" si="2"/>
        <v>320052</v>
      </c>
      <c r="S25" s="123">
        <f t="shared" si="3"/>
        <v>37548</v>
      </c>
      <c r="T25" s="126" t="s">
        <v>162</v>
      </c>
      <c r="U25" s="126" t="s">
        <v>163</v>
      </c>
      <c r="V25" s="123">
        <f t="shared" si="4"/>
        <v>6407000</v>
      </c>
      <c r="W25" s="123">
        <f t="shared" si="5"/>
        <v>1121225</v>
      </c>
      <c r="X25" s="123">
        <f t="shared" si="6"/>
        <v>192210</v>
      </c>
      <c r="Y25" s="123">
        <f t="shared" si="7"/>
        <v>128140</v>
      </c>
      <c r="Z25" s="127">
        <f t="shared" si="8"/>
        <v>64070</v>
      </c>
      <c r="AA25" s="107">
        <f t="shared" si="9"/>
        <v>6599218.6600000001</v>
      </c>
    </row>
    <row r="26" spans="1:27" s="30" customFormat="1" ht="21.95" customHeight="1">
      <c r="A26" s="125"/>
      <c r="B26" s="13" t="s">
        <v>40</v>
      </c>
      <c r="C26" s="43"/>
      <c r="D26" s="12"/>
      <c r="E26" s="43"/>
      <c r="F26" s="43"/>
      <c r="G26" s="43"/>
      <c r="H26" s="44"/>
      <c r="I26" s="45"/>
      <c r="J26" s="46"/>
      <c r="K26" s="43"/>
      <c r="L26" s="162">
        <f>L27+L28+L29+L30</f>
        <v>624012</v>
      </c>
      <c r="M26" s="125"/>
      <c r="N26" s="123">
        <f t="shared" si="0"/>
        <v>0</v>
      </c>
      <c r="O26" s="123">
        <f t="shared" si="16"/>
        <v>0</v>
      </c>
      <c r="P26" s="123">
        <f t="shared" si="12"/>
        <v>0</v>
      </c>
      <c r="Q26" s="123">
        <f t="shared" si="13"/>
        <v>0</v>
      </c>
      <c r="R26" s="123">
        <f t="shared" si="2"/>
        <v>0</v>
      </c>
      <c r="S26" s="123">
        <f t="shared" si="3"/>
        <v>0</v>
      </c>
      <c r="T26" s="126" t="s">
        <v>162</v>
      </c>
      <c r="U26" s="126" t="s">
        <v>163</v>
      </c>
      <c r="V26" s="123">
        <f t="shared" si="4"/>
        <v>0</v>
      </c>
      <c r="W26" s="123">
        <f t="shared" si="5"/>
        <v>0</v>
      </c>
      <c r="X26" s="123">
        <f t="shared" si="6"/>
        <v>0</v>
      </c>
      <c r="Y26" s="123">
        <f t="shared" si="7"/>
        <v>0</v>
      </c>
      <c r="Z26" s="127">
        <f t="shared" si="8"/>
        <v>0</v>
      </c>
      <c r="AA26" s="107">
        <f t="shared" si="9"/>
        <v>624012</v>
      </c>
    </row>
    <row r="27" spans="1:27" s="79" customFormat="1" ht="21.95" customHeight="1">
      <c r="A27" s="125">
        <v>14</v>
      </c>
      <c r="B27" s="12" t="s">
        <v>41</v>
      </c>
      <c r="C27" s="43" t="s">
        <v>158</v>
      </c>
      <c r="D27" s="12">
        <v>4.0599999999999996</v>
      </c>
      <c r="E27" s="43">
        <v>0.2</v>
      </c>
      <c r="F27" s="43"/>
      <c r="G27" s="152">
        <v>0.08</v>
      </c>
      <c r="H27" s="91">
        <v>0.32</v>
      </c>
      <c r="I27" s="45">
        <f>H27+E27+D27</f>
        <v>4.58</v>
      </c>
      <c r="J27" s="46">
        <f t="shared" si="10"/>
        <v>6824200</v>
      </c>
      <c r="K27" s="43"/>
      <c r="L27" s="46">
        <f t="shared" si="11"/>
        <v>204726</v>
      </c>
      <c r="M27" s="125"/>
      <c r="N27" s="123">
        <f t="shared" si="0"/>
        <v>5414213</v>
      </c>
      <c r="O27" s="123">
        <f t="shared" si="16"/>
        <v>635186.99999999988</v>
      </c>
      <c r="P27" s="123">
        <f t="shared" si="12"/>
        <v>266710</v>
      </c>
      <c r="Q27" s="123">
        <f t="shared" si="13"/>
        <v>31290</v>
      </c>
      <c r="R27" s="123">
        <f t="shared" si="2"/>
        <v>426736</v>
      </c>
      <c r="S27" s="123">
        <f t="shared" si="3"/>
        <v>50064</v>
      </c>
      <c r="T27" s="126" t="s">
        <v>162</v>
      </c>
      <c r="U27" s="126" t="s">
        <v>163</v>
      </c>
      <c r="V27" s="123">
        <f t="shared" si="4"/>
        <v>6824200</v>
      </c>
      <c r="W27" s="123">
        <f t="shared" si="5"/>
        <v>1194235</v>
      </c>
      <c r="X27" s="123">
        <f t="shared" si="6"/>
        <v>204726</v>
      </c>
      <c r="Y27" s="123">
        <f t="shared" si="7"/>
        <v>136484</v>
      </c>
      <c r="Z27" s="127">
        <f t="shared" si="8"/>
        <v>68242</v>
      </c>
      <c r="AA27" s="107">
        <f t="shared" si="9"/>
        <v>7028935.2400000002</v>
      </c>
    </row>
    <row r="28" spans="1:27" s="30" customFormat="1" ht="21.95" customHeight="1">
      <c r="A28" s="125">
        <v>15</v>
      </c>
      <c r="B28" s="12" t="s">
        <v>42</v>
      </c>
      <c r="C28" s="43"/>
      <c r="D28" s="12">
        <v>3.26</v>
      </c>
      <c r="E28" s="43"/>
      <c r="F28" s="43"/>
      <c r="G28" s="43"/>
      <c r="H28" s="44"/>
      <c r="I28" s="45">
        <f>H28+E28+D28</f>
        <v>3.26</v>
      </c>
      <c r="J28" s="46">
        <f t="shared" si="10"/>
        <v>4857400</v>
      </c>
      <c r="K28" s="43"/>
      <c r="L28" s="46">
        <f t="shared" si="11"/>
        <v>145722</v>
      </c>
      <c r="M28" s="125"/>
      <c r="N28" s="123">
        <f t="shared" si="0"/>
        <v>4347373</v>
      </c>
      <c r="O28" s="123">
        <f t="shared" si="16"/>
        <v>510027</v>
      </c>
      <c r="P28" s="123">
        <f t="shared" si="12"/>
        <v>0</v>
      </c>
      <c r="Q28" s="123">
        <f t="shared" si="13"/>
        <v>0</v>
      </c>
      <c r="R28" s="123">
        <f t="shared" si="2"/>
        <v>0</v>
      </c>
      <c r="S28" s="123">
        <f t="shared" si="3"/>
        <v>0</v>
      </c>
      <c r="T28" s="126" t="s">
        <v>162</v>
      </c>
      <c r="U28" s="126" t="s">
        <v>163</v>
      </c>
      <c r="V28" s="123">
        <f t="shared" si="4"/>
        <v>4857400</v>
      </c>
      <c r="W28" s="123">
        <f t="shared" si="5"/>
        <v>850045</v>
      </c>
      <c r="X28" s="123">
        <f t="shared" si="6"/>
        <v>145722</v>
      </c>
      <c r="Y28" s="123">
        <f t="shared" si="7"/>
        <v>97148</v>
      </c>
      <c r="Z28" s="127">
        <f t="shared" si="8"/>
        <v>48574</v>
      </c>
      <c r="AA28" s="107">
        <f t="shared" si="9"/>
        <v>5003128.5199999996</v>
      </c>
    </row>
    <row r="29" spans="1:27" s="30" customFormat="1" ht="21.95" customHeight="1">
      <c r="A29" s="125">
        <v>16</v>
      </c>
      <c r="B29" s="12" t="s">
        <v>61</v>
      </c>
      <c r="C29" s="43"/>
      <c r="D29" s="12">
        <v>3.66</v>
      </c>
      <c r="E29" s="43">
        <v>0.2</v>
      </c>
      <c r="F29" s="43"/>
      <c r="G29" s="43"/>
      <c r="H29" s="44"/>
      <c r="I29" s="45">
        <f>H29+E29+D29</f>
        <v>3.8600000000000003</v>
      </c>
      <c r="J29" s="46">
        <f>I29*1490000</f>
        <v>5751400.0000000009</v>
      </c>
      <c r="K29" s="43"/>
      <c r="L29" s="46">
        <f t="shared" si="11"/>
        <v>172542.00000000003</v>
      </c>
      <c r="M29" s="125"/>
      <c r="N29" s="123">
        <f t="shared" si="0"/>
        <v>4880793</v>
      </c>
      <c r="O29" s="123">
        <f t="shared" si="16"/>
        <v>572607</v>
      </c>
      <c r="P29" s="123">
        <f t="shared" si="12"/>
        <v>266710</v>
      </c>
      <c r="Q29" s="123">
        <f t="shared" si="13"/>
        <v>31290</v>
      </c>
      <c r="R29" s="123">
        <f t="shared" si="2"/>
        <v>0</v>
      </c>
      <c r="S29" s="123">
        <f t="shared" si="3"/>
        <v>0</v>
      </c>
      <c r="T29" s="126" t="s">
        <v>162</v>
      </c>
      <c r="U29" s="126" t="s">
        <v>163</v>
      </c>
      <c r="V29" s="123">
        <f t="shared" si="4"/>
        <v>5751400</v>
      </c>
      <c r="W29" s="123">
        <f t="shared" si="5"/>
        <v>1006494.9999999999</v>
      </c>
      <c r="X29" s="123">
        <f t="shared" si="6"/>
        <v>172542</v>
      </c>
      <c r="Y29" s="123">
        <f t="shared" si="7"/>
        <v>115028</v>
      </c>
      <c r="Z29" s="127">
        <f t="shared" si="8"/>
        <v>57514</v>
      </c>
      <c r="AA29" s="107">
        <f t="shared" si="9"/>
        <v>5923949.7200000007</v>
      </c>
    </row>
    <row r="30" spans="1:27" s="30" customFormat="1" ht="21.95" customHeight="1">
      <c r="A30" s="125">
        <v>17</v>
      </c>
      <c r="B30" s="12" t="s">
        <v>43</v>
      </c>
      <c r="C30" s="43"/>
      <c r="D30" s="12">
        <v>2.2599999999999998</v>
      </c>
      <c r="E30" s="43"/>
      <c r="F30" s="43"/>
      <c r="G30" s="43"/>
      <c r="H30" s="44"/>
      <c r="I30" s="45">
        <f>H30+E30+D30</f>
        <v>2.2599999999999998</v>
      </c>
      <c r="J30" s="46">
        <f t="shared" si="10"/>
        <v>3367399.9999999995</v>
      </c>
      <c r="K30" s="43"/>
      <c r="L30" s="46">
        <f t="shared" si="11"/>
        <v>101021.99999999997</v>
      </c>
      <c r="M30" s="125"/>
      <c r="N30" s="123">
        <f t="shared" si="0"/>
        <v>3013823</v>
      </c>
      <c r="O30" s="123">
        <f t="shared" si="16"/>
        <v>353576.99999999994</v>
      </c>
      <c r="P30" s="123">
        <f t="shared" si="12"/>
        <v>0</v>
      </c>
      <c r="Q30" s="123">
        <f t="shared" si="13"/>
        <v>0</v>
      </c>
      <c r="R30" s="123">
        <f t="shared" si="2"/>
        <v>0</v>
      </c>
      <c r="S30" s="123">
        <f t="shared" si="3"/>
        <v>0</v>
      </c>
      <c r="T30" s="126" t="s">
        <v>162</v>
      </c>
      <c r="U30" s="126" t="s">
        <v>163</v>
      </c>
      <c r="V30" s="123">
        <f t="shared" si="4"/>
        <v>3367400</v>
      </c>
      <c r="W30" s="123">
        <f t="shared" si="5"/>
        <v>589295</v>
      </c>
      <c r="X30" s="123">
        <f t="shared" si="6"/>
        <v>101022</v>
      </c>
      <c r="Y30" s="123">
        <f t="shared" si="7"/>
        <v>67348</v>
      </c>
      <c r="Z30" s="127">
        <f t="shared" si="8"/>
        <v>33674</v>
      </c>
      <c r="AA30" s="107">
        <f t="shared" si="9"/>
        <v>3468426.5199999996</v>
      </c>
    </row>
    <row r="31" spans="1:27" s="30" customFormat="1" ht="21.95" customHeight="1">
      <c r="A31" s="125"/>
      <c r="B31" s="13" t="s">
        <v>49</v>
      </c>
      <c r="C31" s="43"/>
      <c r="D31" s="12"/>
      <c r="E31" s="43"/>
      <c r="F31" s="43"/>
      <c r="G31" s="43"/>
      <c r="H31" s="44"/>
      <c r="I31" s="45"/>
      <c r="J31" s="46"/>
      <c r="K31" s="43"/>
      <c r="L31" s="162">
        <f>L32+L33+L34+L35</f>
        <v>712965</v>
      </c>
      <c r="M31" s="125"/>
      <c r="N31" s="123">
        <f t="shared" si="0"/>
        <v>0</v>
      </c>
      <c r="O31" s="123">
        <f t="shared" si="16"/>
        <v>0</v>
      </c>
      <c r="P31" s="123">
        <f t="shared" si="12"/>
        <v>0</v>
      </c>
      <c r="Q31" s="123">
        <f t="shared" si="13"/>
        <v>0</v>
      </c>
      <c r="R31" s="123">
        <f t="shared" si="2"/>
        <v>0</v>
      </c>
      <c r="S31" s="123">
        <f t="shared" si="3"/>
        <v>0</v>
      </c>
      <c r="T31" s="126" t="s">
        <v>162</v>
      </c>
      <c r="U31" s="126" t="s">
        <v>163</v>
      </c>
      <c r="V31" s="123">
        <f t="shared" si="4"/>
        <v>0</v>
      </c>
      <c r="W31" s="123">
        <f t="shared" si="5"/>
        <v>0</v>
      </c>
      <c r="X31" s="123">
        <f t="shared" si="6"/>
        <v>0</v>
      </c>
      <c r="Y31" s="123">
        <f t="shared" si="7"/>
        <v>0</v>
      </c>
      <c r="Z31" s="127">
        <f t="shared" si="8"/>
        <v>0</v>
      </c>
      <c r="AA31" s="107">
        <f t="shared" si="9"/>
        <v>712965</v>
      </c>
    </row>
    <row r="32" spans="1:27" s="30" customFormat="1" ht="21.95" customHeight="1">
      <c r="A32" s="125">
        <v>18</v>
      </c>
      <c r="B32" s="12" t="s">
        <v>50</v>
      </c>
      <c r="C32" s="43"/>
      <c r="D32" s="49">
        <v>4.0599999999999996</v>
      </c>
      <c r="E32" s="43"/>
      <c r="F32" s="43"/>
      <c r="G32" s="152">
        <v>0.05</v>
      </c>
      <c r="H32" s="91">
        <v>0.2</v>
      </c>
      <c r="I32" s="45">
        <f>H32+E32+D32</f>
        <v>4.26</v>
      </c>
      <c r="J32" s="46">
        <f t="shared" si="10"/>
        <v>6347400</v>
      </c>
      <c r="K32" s="43"/>
      <c r="L32" s="46">
        <f t="shared" si="11"/>
        <v>190422</v>
      </c>
      <c r="M32" s="125"/>
      <c r="N32" s="123">
        <f t="shared" si="0"/>
        <v>5414213</v>
      </c>
      <c r="O32" s="123">
        <f t="shared" si="16"/>
        <v>635186.99999999988</v>
      </c>
      <c r="P32" s="123">
        <f t="shared" si="12"/>
        <v>0</v>
      </c>
      <c r="Q32" s="123">
        <f t="shared" si="13"/>
        <v>0</v>
      </c>
      <c r="R32" s="123">
        <f t="shared" si="2"/>
        <v>266710</v>
      </c>
      <c r="S32" s="123">
        <f t="shared" si="3"/>
        <v>31290</v>
      </c>
      <c r="T32" s="126" t="s">
        <v>162</v>
      </c>
      <c r="U32" s="126" t="s">
        <v>163</v>
      </c>
      <c r="V32" s="123">
        <f t="shared" si="4"/>
        <v>6347400</v>
      </c>
      <c r="W32" s="123">
        <f t="shared" si="5"/>
        <v>1110795</v>
      </c>
      <c r="X32" s="123">
        <f t="shared" si="6"/>
        <v>190422</v>
      </c>
      <c r="Y32" s="123">
        <f t="shared" si="7"/>
        <v>126948</v>
      </c>
      <c r="Z32" s="127">
        <f t="shared" si="8"/>
        <v>63474</v>
      </c>
      <c r="AA32" s="107">
        <f t="shared" si="9"/>
        <v>6537830.5700000003</v>
      </c>
    </row>
    <row r="33" spans="1:27" s="79" customFormat="1" ht="21.95" customHeight="1">
      <c r="A33" s="125">
        <v>19</v>
      </c>
      <c r="B33" s="12" t="s">
        <v>51</v>
      </c>
      <c r="C33" s="43"/>
      <c r="D33" s="12">
        <v>4.0599999999999996</v>
      </c>
      <c r="E33" s="43"/>
      <c r="F33" s="43"/>
      <c r="G33" s="152">
        <v>0.08</v>
      </c>
      <c r="H33" s="91">
        <v>0.32</v>
      </c>
      <c r="I33" s="45">
        <f>H33+E33+D33</f>
        <v>4.38</v>
      </c>
      <c r="J33" s="46">
        <f t="shared" si="10"/>
        <v>6526200</v>
      </c>
      <c r="K33" s="43"/>
      <c r="L33" s="46">
        <f t="shared" si="11"/>
        <v>195786</v>
      </c>
      <c r="M33" s="125"/>
      <c r="N33" s="123">
        <f t="shared" si="0"/>
        <v>5414213</v>
      </c>
      <c r="O33" s="123">
        <f t="shared" si="16"/>
        <v>635186.99999999988</v>
      </c>
      <c r="P33" s="123">
        <f t="shared" si="12"/>
        <v>0</v>
      </c>
      <c r="Q33" s="123">
        <f t="shared" si="13"/>
        <v>0</v>
      </c>
      <c r="R33" s="123">
        <f t="shared" si="2"/>
        <v>426736</v>
      </c>
      <c r="S33" s="123">
        <f t="shared" si="3"/>
        <v>50064</v>
      </c>
      <c r="T33" s="126" t="s">
        <v>162</v>
      </c>
      <c r="U33" s="126" t="s">
        <v>163</v>
      </c>
      <c r="V33" s="123">
        <f t="shared" si="4"/>
        <v>6526200</v>
      </c>
      <c r="W33" s="123">
        <f t="shared" si="5"/>
        <v>1142085</v>
      </c>
      <c r="X33" s="123">
        <f t="shared" si="6"/>
        <v>195786</v>
      </c>
      <c r="Y33" s="123">
        <f t="shared" si="7"/>
        <v>130524</v>
      </c>
      <c r="Z33" s="127">
        <f t="shared" si="8"/>
        <v>65262</v>
      </c>
      <c r="AA33" s="107">
        <f t="shared" si="9"/>
        <v>6721994.8399999999</v>
      </c>
    </row>
    <row r="34" spans="1:27" s="30" customFormat="1" ht="21.95" customHeight="1">
      <c r="A34" s="125">
        <v>20</v>
      </c>
      <c r="B34" s="12" t="s">
        <v>52</v>
      </c>
      <c r="C34" s="43" t="s">
        <v>158</v>
      </c>
      <c r="D34" s="12">
        <v>4.6500000000000004</v>
      </c>
      <c r="E34" s="43">
        <v>0.2</v>
      </c>
      <c r="F34" s="43"/>
      <c r="G34" s="43"/>
      <c r="H34" s="44"/>
      <c r="I34" s="45">
        <f>H34+E34+D34</f>
        <v>4.8500000000000005</v>
      </c>
      <c r="J34" s="46">
        <f t="shared" si="10"/>
        <v>7226500.0000000009</v>
      </c>
      <c r="K34" s="43"/>
      <c r="L34" s="46">
        <f t="shared" si="11"/>
        <v>216795.00000000006</v>
      </c>
      <c r="M34" s="125"/>
      <c r="N34" s="123">
        <f t="shared" si="0"/>
        <v>6201007.5000000009</v>
      </c>
      <c r="O34" s="123">
        <f t="shared" si="16"/>
        <v>727492.50000000012</v>
      </c>
      <c r="P34" s="123">
        <f t="shared" si="12"/>
        <v>266710</v>
      </c>
      <c r="Q34" s="123">
        <f t="shared" si="13"/>
        <v>31290</v>
      </c>
      <c r="R34" s="123">
        <f t="shared" si="2"/>
        <v>0</v>
      </c>
      <c r="S34" s="123">
        <f t="shared" si="3"/>
        <v>0</v>
      </c>
      <c r="T34" s="126" t="s">
        <v>162</v>
      </c>
      <c r="U34" s="126" t="s">
        <v>163</v>
      </c>
      <c r="V34" s="123">
        <f t="shared" si="4"/>
        <v>7226500.0000000009</v>
      </c>
      <c r="W34" s="123">
        <f t="shared" si="5"/>
        <v>1264637.5</v>
      </c>
      <c r="X34" s="123">
        <f t="shared" si="6"/>
        <v>216795.00000000003</v>
      </c>
      <c r="Y34" s="123">
        <f t="shared" si="7"/>
        <v>144530.00000000003</v>
      </c>
      <c r="Z34" s="127">
        <f t="shared" si="8"/>
        <v>72265.000000000015</v>
      </c>
      <c r="AA34" s="107">
        <f t="shared" si="9"/>
        <v>7443304.7000000011</v>
      </c>
    </row>
    <row r="35" spans="1:27" s="30" customFormat="1" ht="21.95" customHeight="1">
      <c r="A35" s="125">
        <v>21</v>
      </c>
      <c r="B35" s="12" t="s">
        <v>53</v>
      </c>
      <c r="C35" s="43"/>
      <c r="D35" s="12">
        <v>2.46</v>
      </c>
      <c r="E35" s="43"/>
      <c r="F35" s="43"/>
      <c r="G35" s="43"/>
      <c r="H35" s="44"/>
      <c r="I35" s="45">
        <f>H35+E35+D35</f>
        <v>2.46</v>
      </c>
      <c r="J35" s="46">
        <f t="shared" si="10"/>
        <v>3665400</v>
      </c>
      <c r="K35" s="43"/>
      <c r="L35" s="46">
        <f t="shared" si="11"/>
        <v>109962</v>
      </c>
      <c r="M35" s="125"/>
      <c r="N35" s="123">
        <f t="shared" si="0"/>
        <v>3280533.0000000005</v>
      </c>
      <c r="O35" s="123">
        <f t="shared" si="16"/>
        <v>384867</v>
      </c>
      <c r="P35" s="123">
        <f t="shared" si="12"/>
        <v>0</v>
      </c>
      <c r="Q35" s="123">
        <f t="shared" si="13"/>
        <v>0</v>
      </c>
      <c r="R35" s="123">
        <f t="shared" si="2"/>
        <v>0</v>
      </c>
      <c r="S35" s="123">
        <f t="shared" si="3"/>
        <v>0</v>
      </c>
      <c r="T35" s="126" t="s">
        <v>162</v>
      </c>
      <c r="U35" s="126" t="s">
        <v>163</v>
      </c>
      <c r="V35" s="123">
        <f t="shared" si="4"/>
        <v>3665400.0000000005</v>
      </c>
      <c r="W35" s="123">
        <f t="shared" si="5"/>
        <v>641445</v>
      </c>
      <c r="X35" s="123">
        <f t="shared" si="6"/>
        <v>109962.00000000001</v>
      </c>
      <c r="Y35" s="123">
        <f t="shared" si="7"/>
        <v>73308.000000000015</v>
      </c>
      <c r="Z35" s="127">
        <f t="shared" si="8"/>
        <v>36654.000000000007</v>
      </c>
      <c r="AA35" s="107">
        <f t="shared" si="9"/>
        <v>3775366.92</v>
      </c>
    </row>
    <row r="36" spans="1:27" s="30" customFormat="1" ht="21.95" customHeight="1">
      <c r="A36" s="125"/>
      <c r="B36" s="13" t="s">
        <v>54</v>
      </c>
      <c r="C36" s="43"/>
      <c r="D36" s="154"/>
      <c r="E36" s="43"/>
      <c r="F36" s="43"/>
      <c r="G36" s="43"/>
      <c r="H36" s="44"/>
      <c r="I36" s="45"/>
      <c r="J36" s="46"/>
      <c r="K36" s="43"/>
      <c r="L36" s="162">
        <f>L37+L38+L39+L40</f>
        <v>558750</v>
      </c>
      <c r="M36" s="125"/>
      <c r="N36" s="123">
        <f t="shared" si="0"/>
        <v>0</v>
      </c>
      <c r="O36" s="123">
        <f t="shared" si="16"/>
        <v>0</v>
      </c>
      <c r="P36" s="123">
        <f t="shared" si="12"/>
        <v>0</v>
      </c>
      <c r="Q36" s="123">
        <f t="shared" si="13"/>
        <v>0</v>
      </c>
      <c r="R36" s="123">
        <f t="shared" si="2"/>
        <v>0</v>
      </c>
      <c r="S36" s="123">
        <f t="shared" si="3"/>
        <v>0</v>
      </c>
      <c r="T36" s="126" t="s">
        <v>162</v>
      </c>
      <c r="U36" s="126" t="s">
        <v>163</v>
      </c>
      <c r="V36" s="123">
        <f t="shared" si="4"/>
        <v>0</v>
      </c>
      <c r="W36" s="123">
        <f t="shared" si="5"/>
        <v>0</v>
      </c>
      <c r="X36" s="123">
        <f t="shared" si="6"/>
        <v>0</v>
      </c>
      <c r="Y36" s="123">
        <f t="shared" si="7"/>
        <v>0</v>
      </c>
      <c r="Z36" s="127">
        <f t="shared" si="8"/>
        <v>0</v>
      </c>
      <c r="AA36" s="128">
        <f t="shared" si="9"/>
        <v>558750</v>
      </c>
    </row>
    <row r="37" spans="1:27" s="30" customFormat="1" ht="21.95" customHeight="1">
      <c r="A37" s="125">
        <v>22</v>
      </c>
      <c r="B37" s="12" t="s">
        <v>55</v>
      </c>
      <c r="C37" s="43" t="s">
        <v>158</v>
      </c>
      <c r="D37" s="12">
        <v>4.32</v>
      </c>
      <c r="E37" s="43">
        <v>0.2</v>
      </c>
      <c r="F37" s="43"/>
      <c r="G37" s="43"/>
      <c r="H37" s="44"/>
      <c r="I37" s="45">
        <f>H37+E37+D37</f>
        <v>4.5200000000000005</v>
      </c>
      <c r="J37" s="46">
        <f t="shared" si="10"/>
        <v>6734800.0000000009</v>
      </c>
      <c r="K37" s="43"/>
      <c r="L37" s="46">
        <f t="shared" si="11"/>
        <v>202044.00000000006</v>
      </c>
      <c r="M37" s="125"/>
      <c r="N37" s="123">
        <f t="shared" si="0"/>
        <v>5760936.0000000009</v>
      </c>
      <c r="O37" s="123">
        <f t="shared" si="16"/>
        <v>675864</v>
      </c>
      <c r="P37" s="123">
        <f t="shared" si="12"/>
        <v>266710</v>
      </c>
      <c r="Q37" s="123">
        <f t="shared" si="13"/>
        <v>31290</v>
      </c>
      <c r="R37" s="123">
        <f t="shared" si="2"/>
        <v>0</v>
      </c>
      <c r="S37" s="123">
        <f t="shared" si="3"/>
        <v>0</v>
      </c>
      <c r="T37" s="126" t="s">
        <v>162</v>
      </c>
      <c r="U37" s="126" t="s">
        <v>163</v>
      </c>
      <c r="V37" s="123">
        <f t="shared" si="4"/>
        <v>6734800.0000000009</v>
      </c>
      <c r="W37" s="123">
        <f t="shared" si="5"/>
        <v>1178590</v>
      </c>
      <c r="X37" s="123">
        <f t="shared" si="6"/>
        <v>202044.00000000003</v>
      </c>
      <c r="Y37" s="123">
        <f t="shared" si="7"/>
        <v>134696.00000000003</v>
      </c>
      <c r="Z37" s="127">
        <f t="shared" si="8"/>
        <v>67348.000000000015</v>
      </c>
      <c r="AA37" s="107">
        <f t="shared" si="9"/>
        <v>6936853.040000001</v>
      </c>
    </row>
    <row r="38" spans="1:27" s="95" customFormat="1" ht="21.95" customHeight="1">
      <c r="A38" s="125">
        <v>23</v>
      </c>
      <c r="B38" s="12" t="s">
        <v>56</v>
      </c>
      <c r="C38" s="43"/>
      <c r="D38" s="12">
        <v>2.46</v>
      </c>
      <c r="E38" s="43"/>
      <c r="F38" s="43"/>
      <c r="G38" s="43"/>
      <c r="H38" s="44"/>
      <c r="I38" s="45">
        <f>H38+E38+D38</f>
        <v>2.46</v>
      </c>
      <c r="J38" s="46">
        <f t="shared" si="10"/>
        <v>3665400</v>
      </c>
      <c r="K38" s="43"/>
      <c r="L38" s="46">
        <f t="shared" si="11"/>
        <v>109962</v>
      </c>
      <c r="M38" s="125"/>
      <c r="N38" s="123">
        <f t="shared" si="0"/>
        <v>3280533.0000000005</v>
      </c>
      <c r="O38" s="123">
        <f t="shared" si="16"/>
        <v>384867</v>
      </c>
      <c r="P38" s="123">
        <f t="shared" si="12"/>
        <v>0</v>
      </c>
      <c r="Q38" s="123">
        <f t="shared" si="13"/>
        <v>0</v>
      </c>
      <c r="R38" s="123">
        <f t="shared" si="2"/>
        <v>0</v>
      </c>
      <c r="S38" s="123">
        <f t="shared" si="3"/>
        <v>0</v>
      </c>
      <c r="T38" s="126" t="s">
        <v>162</v>
      </c>
      <c r="U38" s="126" t="s">
        <v>163</v>
      </c>
      <c r="V38" s="123">
        <f t="shared" si="4"/>
        <v>3665400.0000000005</v>
      </c>
      <c r="W38" s="123">
        <f t="shared" si="5"/>
        <v>641445</v>
      </c>
      <c r="X38" s="123">
        <f t="shared" si="6"/>
        <v>109962.00000000001</v>
      </c>
      <c r="Y38" s="123">
        <f t="shared" si="7"/>
        <v>73308.000000000015</v>
      </c>
      <c r="Z38" s="127">
        <f t="shared" si="8"/>
        <v>36654.000000000007</v>
      </c>
      <c r="AA38" s="107">
        <f t="shared" si="9"/>
        <v>3775366.92</v>
      </c>
    </row>
    <row r="39" spans="1:27" s="30" customFormat="1" ht="21.95" customHeight="1">
      <c r="A39" s="125">
        <v>24</v>
      </c>
      <c r="B39" s="12" t="s">
        <v>57</v>
      </c>
      <c r="C39" s="43"/>
      <c r="D39" s="90">
        <v>3.26</v>
      </c>
      <c r="E39" s="43"/>
      <c r="F39" s="43"/>
      <c r="G39" s="43"/>
      <c r="H39" s="44"/>
      <c r="I39" s="45">
        <f>H39+E39+D39</f>
        <v>3.26</v>
      </c>
      <c r="J39" s="46">
        <f t="shared" si="10"/>
        <v>4857400</v>
      </c>
      <c r="K39" s="43"/>
      <c r="L39" s="46">
        <f t="shared" si="11"/>
        <v>145722</v>
      </c>
      <c r="M39" s="125"/>
      <c r="N39" s="123">
        <f t="shared" si="0"/>
        <v>4347373</v>
      </c>
      <c r="O39" s="123">
        <f t="shared" si="16"/>
        <v>510027</v>
      </c>
      <c r="P39" s="123">
        <f t="shared" si="12"/>
        <v>0</v>
      </c>
      <c r="Q39" s="123">
        <f t="shared" si="13"/>
        <v>0</v>
      </c>
      <c r="R39" s="123">
        <f t="shared" si="2"/>
        <v>0</v>
      </c>
      <c r="S39" s="123">
        <f t="shared" si="3"/>
        <v>0</v>
      </c>
      <c r="T39" s="126" t="s">
        <v>162</v>
      </c>
      <c r="U39" s="126" t="s">
        <v>163</v>
      </c>
      <c r="V39" s="123">
        <f t="shared" si="4"/>
        <v>4857400</v>
      </c>
      <c r="W39" s="123">
        <f t="shared" si="5"/>
        <v>850045</v>
      </c>
      <c r="X39" s="123">
        <f t="shared" si="6"/>
        <v>145722</v>
      </c>
      <c r="Y39" s="123">
        <f t="shared" si="7"/>
        <v>97148</v>
      </c>
      <c r="Z39" s="127">
        <f t="shared" si="8"/>
        <v>48574</v>
      </c>
      <c r="AA39" s="107">
        <f t="shared" si="9"/>
        <v>5003128.5199999996</v>
      </c>
    </row>
    <row r="40" spans="1:27" s="30" customFormat="1" ht="21.95" customHeight="1">
      <c r="A40" s="125">
        <v>25</v>
      </c>
      <c r="B40" s="12" t="s">
        <v>58</v>
      </c>
      <c r="C40" s="43"/>
      <c r="D40" s="12">
        <v>2.2599999999999998</v>
      </c>
      <c r="E40" s="43"/>
      <c r="F40" s="43"/>
      <c r="G40" s="43"/>
      <c r="H40" s="44"/>
      <c r="I40" s="45">
        <f>H40+E40+D40</f>
        <v>2.2599999999999998</v>
      </c>
      <c r="J40" s="46">
        <f t="shared" si="10"/>
        <v>3367399.9999999995</v>
      </c>
      <c r="K40" s="43"/>
      <c r="L40" s="46">
        <f t="shared" si="11"/>
        <v>101021.99999999997</v>
      </c>
      <c r="M40" s="125"/>
      <c r="N40" s="123">
        <f t="shared" si="0"/>
        <v>3013823</v>
      </c>
      <c r="O40" s="123">
        <f t="shared" si="16"/>
        <v>353576.99999999994</v>
      </c>
      <c r="P40" s="123">
        <f t="shared" si="12"/>
        <v>0</v>
      </c>
      <c r="Q40" s="123">
        <f t="shared" si="13"/>
        <v>0</v>
      </c>
      <c r="R40" s="123">
        <f t="shared" si="2"/>
        <v>0</v>
      </c>
      <c r="S40" s="123">
        <f t="shared" si="3"/>
        <v>0</v>
      </c>
      <c r="T40" s="126" t="s">
        <v>162</v>
      </c>
      <c r="U40" s="126" t="s">
        <v>163</v>
      </c>
      <c r="V40" s="123">
        <f t="shared" si="4"/>
        <v>3367400</v>
      </c>
      <c r="W40" s="123">
        <f t="shared" si="5"/>
        <v>589295</v>
      </c>
      <c r="X40" s="123">
        <f t="shared" si="6"/>
        <v>101022</v>
      </c>
      <c r="Y40" s="123">
        <f t="shared" si="7"/>
        <v>67348</v>
      </c>
      <c r="Z40" s="127">
        <f t="shared" si="8"/>
        <v>33674</v>
      </c>
      <c r="AA40" s="107">
        <f t="shared" si="9"/>
        <v>3468426.5199999996</v>
      </c>
    </row>
    <row r="41" spans="1:27" s="30" customFormat="1" ht="21.95" customHeight="1">
      <c r="A41" s="125"/>
      <c r="B41" s="13" t="s">
        <v>59</v>
      </c>
      <c r="C41" s="43"/>
      <c r="D41" s="12"/>
      <c r="E41" s="43"/>
      <c r="F41" s="43"/>
      <c r="G41" s="43"/>
      <c r="H41" s="44"/>
      <c r="I41" s="45"/>
      <c r="J41" s="46"/>
      <c r="K41" s="43"/>
      <c r="L41" s="162">
        <f>L42+L44</f>
        <v>314688</v>
      </c>
      <c r="M41" s="125"/>
      <c r="N41" s="123">
        <f t="shared" si="0"/>
        <v>0</v>
      </c>
      <c r="O41" s="123">
        <f t="shared" si="16"/>
        <v>0</v>
      </c>
      <c r="P41" s="123">
        <f t="shared" si="12"/>
        <v>0</v>
      </c>
      <c r="Q41" s="123">
        <f t="shared" si="13"/>
        <v>0</v>
      </c>
      <c r="R41" s="123">
        <f t="shared" si="2"/>
        <v>0</v>
      </c>
      <c r="S41" s="123">
        <f t="shared" si="3"/>
        <v>0</v>
      </c>
      <c r="T41" s="126" t="s">
        <v>162</v>
      </c>
      <c r="U41" s="126" t="s">
        <v>163</v>
      </c>
      <c r="V41" s="123">
        <f t="shared" si="4"/>
        <v>0</v>
      </c>
      <c r="W41" s="123">
        <f t="shared" si="5"/>
        <v>0</v>
      </c>
      <c r="X41" s="123">
        <f t="shared" si="6"/>
        <v>0</v>
      </c>
      <c r="Y41" s="123">
        <f t="shared" si="7"/>
        <v>0</v>
      </c>
      <c r="Z41" s="127">
        <f t="shared" si="8"/>
        <v>0</v>
      </c>
      <c r="AA41" s="107">
        <f t="shared" si="9"/>
        <v>314688</v>
      </c>
    </row>
    <row r="42" spans="1:27" s="79" customFormat="1" ht="21.95" customHeight="1">
      <c r="A42" s="125">
        <v>26</v>
      </c>
      <c r="B42" s="12" t="s">
        <v>60</v>
      </c>
      <c r="C42" s="43" t="s">
        <v>158</v>
      </c>
      <c r="D42" s="12">
        <v>4.0599999999999996</v>
      </c>
      <c r="E42" s="43">
        <v>0.2</v>
      </c>
      <c r="F42" s="43"/>
      <c r="G42" s="152">
        <v>0.08</v>
      </c>
      <c r="H42" s="91">
        <v>0.32</v>
      </c>
      <c r="I42" s="45">
        <f>H42+E42+D42</f>
        <v>4.58</v>
      </c>
      <c r="J42" s="46">
        <f t="shared" si="10"/>
        <v>6824200</v>
      </c>
      <c r="K42" s="43"/>
      <c r="L42" s="46">
        <f t="shared" si="11"/>
        <v>204726</v>
      </c>
      <c r="M42" s="125"/>
      <c r="N42" s="123">
        <f t="shared" si="0"/>
        <v>5414213</v>
      </c>
      <c r="O42" s="123">
        <f t="shared" si="16"/>
        <v>635186.99999999988</v>
      </c>
      <c r="P42" s="123">
        <f t="shared" si="12"/>
        <v>266710</v>
      </c>
      <c r="Q42" s="123">
        <f t="shared" si="13"/>
        <v>31290</v>
      </c>
      <c r="R42" s="123">
        <f t="shared" si="2"/>
        <v>426736</v>
      </c>
      <c r="S42" s="123">
        <f t="shared" si="3"/>
        <v>50064</v>
      </c>
      <c r="T42" s="126" t="s">
        <v>162</v>
      </c>
      <c r="U42" s="126" t="s">
        <v>163</v>
      </c>
      <c r="V42" s="123">
        <f t="shared" si="4"/>
        <v>6824200</v>
      </c>
      <c r="W42" s="123">
        <f t="shared" si="5"/>
        <v>1194235</v>
      </c>
      <c r="X42" s="123">
        <f t="shared" si="6"/>
        <v>204726</v>
      </c>
      <c r="Y42" s="123">
        <f t="shared" si="7"/>
        <v>136484</v>
      </c>
      <c r="Z42" s="127">
        <f t="shared" si="8"/>
        <v>68242</v>
      </c>
      <c r="AA42" s="107">
        <f t="shared" si="9"/>
        <v>7028935.2400000002</v>
      </c>
    </row>
    <row r="43" spans="1:27" s="30" customFormat="1" ht="21.95" customHeight="1">
      <c r="A43" s="125">
        <v>27</v>
      </c>
      <c r="B43" s="12" t="s">
        <v>62</v>
      </c>
      <c r="C43" s="43"/>
      <c r="D43" s="12"/>
      <c r="E43" s="43"/>
      <c r="F43" s="43"/>
      <c r="G43" s="43"/>
      <c r="H43" s="44"/>
      <c r="I43" s="45"/>
      <c r="J43" s="46"/>
      <c r="K43" s="43"/>
      <c r="L43" s="46">
        <f t="shared" si="11"/>
        <v>0</v>
      </c>
      <c r="M43" s="125"/>
      <c r="N43" s="123">
        <f t="shared" ref="N43:N74" si="17">D43*T43*1490000</f>
        <v>0</v>
      </c>
      <c r="O43" s="123">
        <f t="shared" si="16"/>
        <v>0</v>
      </c>
      <c r="P43" s="123">
        <f t="shared" si="12"/>
        <v>0</v>
      </c>
      <c r="Q43" s="123">
        <f t="shared" si="13"/>
        <v>0</v>
      </c>
      <c r="R43" s="123">
        <f t="shared" ref="R43:R74" si="18">H43*1490000*T43</f>
        <v>0</v>
      </c>
      <c r="S43" s="123">
        <f t="shared" ref="S43:S74" si="19">H43*1490000*U43</f>
        <v>0</v>
      </c>
      <c r="T43" s="126" t="s">
        <v>162</v>
      </c>
      <c r="U43" s="126" t="s">
        <v>163</v>
      </c>
      <c r="V43" s="123">
        <f t="shared" si="4"/>
        <v>0</v>
      </c>
      <c r="W43" s="123">
        <f t="shared" si="5"/>
        <v>0</v>
      </c>
      <c r="X43" s="123">
        <f t="shared" si="6"/>
        <v>0</v>
      </c>
      <c r="Y43" s="123">
        <v>67348</v>
      </c>
      <c r="Z43" s="127">
        <f t="shared" si="8"/>
        <v>0</v>
      </c>
      <c r="AA43" s="107">
        <f t="shared" ref="AA43:AA74" si="20">SUM(D43:M43)</f>
        <v>0</v>
      </c>
    </row>
    <row r="44" spans="1:27" s="30" customFormat="1" ht="21.95" customHeight="1">
      <c r="A44" s="125">
        <v>28</v>
      </c>
      <c r="B44" s="12" t="s">
        <v>63</v>
      </c>
      <c r="C44" s="43"/>
      <c r="D44" s="12">
        <v>2.46</v>
      </c>
      <c r="E44" s="43"/>
      <c r="F44" s="43"/>
      <c r="G44" s="43"/>
      <c r="H44" s="44"/>
      <c r="I44" s="45">
        <f>H44+E44+D44</f>
        <v>2.46</v>
      </c>
      <c r="J44" s="46">
        <f t="shared" si="10"/>
        <v>3665400</v>
      </c>
      <c r="K44" s="43"/>
      <c r="L44" s="46">
        <f t="shared" si="11"/>
        <v>109962</v>
      </c>
      <c r="M44" s="125"/>
      <c r="N44" s="123">
        <f t="shared" si="17"/>
        <v>3280533.0000000005</v>
      </c>
      <c r="O44" s="123">
        <f t="shared" si="16"/>
        <v>384867</v>
      </c>
      <c r="P44" s="123">
        <f t="shared" si="12"/>
        <v>0</v>
      </c>
      <c r="Q44" s="123">
        <f t="shared" si="13"/>
        <v>0</v>
      </c>
      <c r="R44" s="123">
        <f t="shared" si="18"/>
        <v>0</v>
      </c>
      <c r="S44" s="123">
        <f t="shared" si="19"/>
        <v>0</v>
      </c>
      <c r="T44" s="126" t="s">
        <v>162</v>
      </c>
      <c r="U44" s="126" t="s">
        <v>163</v>
      </c>
      <c r="V44" s="123">
        <f t="shared" si="4"/>
        <v>3665400.0000000005</v>
      </c>
      <c r="W44" s="123">
        <f t="shared" si="5"/>
        <v>641445</v>
      </c>
      <c r="X44" s="123">
        <f t="shared" si="6"/>
        <v>109962.00000000001</v>
      </c>
      <c r="Y44" s="123">
        <f t="shared" si="7"/>
        <v>73308.000000000015</v>
      </c>
      <c r="Z44" s="127">
        <f t="shared" si="8"/>
        <v>36654.000000000007</v>
      </c>
      <c r="AA44" s="107">
        <f t="shared" si="20"/>
        <v>3775366.92</v>
      </c>
    </row>
    <row r="45" spans="1:27" s="30" customFormat="1" ht="21.95" customHeight="1">
      <c r="A45" s="125"/>
      <c r="B45" s="13" t="s">
        <v>65</v>
      </c>
      <c r="C45" s="43"/>
      <c r="D45" s="12"/>
      <c r="E45" s="43"/>
      <c r="F45" s="43"/>
      <c r="G45" s="43"/>
      <c r="H45" s="44"/>
      <c r="I45" s="45"/>
      <c r="J45" s="46"/>
      <c r="K45" s="43"/>
      <c r="L45" s="162">
        <f>L46+L47+L48</f>
        <v>556962</v>
      </c>
      <c r="M45" s="125"/>
      <c r="N45" s="123">
        <f t="shared" si="17"/>
        <v>0</v>
      </c>
      <c r="O45" s="123">
        <f t="shared" si="16"/>
        <v>0</v>
      </c>
      <c r="P45" s="123">
        <f t="shared" si="12"/>
        <v>0</v>
      </c>
      <c r="Q45" s="123">
        <f t="shared" si="13"/>
        <v>0</v>
      </c>
      <c r="R45" s="123">
        <f t="shared" si="18"/>
        <v>0</v>
      </c>
      <c r="S45" s="123">
        <f t="shared" si="19"/>
        <v>0</v>
      </c>
      <c r="T45" s="126" t="s">
        <v>162</v>
      </c>
      <c r="U45" s="126" t="s">
        <v>163</v>
      </c>
      <c r="V45" s="123">
        <f t="shared" si="4"/>
        <v>0</v>
      </c>
      <c r="W45" s="123">
        <f t="shared" si="5"/>
        <v>0</v>
      </c>
      <c r="X45" s="123">
        <f t="shared" si="6"/>
        <v>0</v>
      </c>
      <c r="Y45" s="123">
        <f t="shared" si="7"/>
        <v>0</v>
      </c>
      <c r="Z45" s="127">
        <f t="shared" si="8"/>
        <v>0</v>
      </c>
      <c r="AA45" s="107">
        <f t="shared" si="20"/>
        <v>556962</v>
      </c>
    </row>
    <row r="46" spans="1:27" s="30" customFormat="1" ht="21.95" customHeight="1">
      <c r="A46" s="125">
        <v>29</v>
      </c>
      <c r="B46" s="12" t="s">
        <v>66</v>
      </c>
      <c r="C46" s="43" t="s">
        <v>158</v>
      </c>
      <c r="D46" s="12">
        <v>4.0599999999999996</v>
      </c>
      <c r="E46" s="43">
        <v>0.2</v>
      </c>
      <c r="F46" s="43"/>
      <c r="G46" s="152">
        <v>0.06</v>
      </c>
      <c r="H46" s="91">
        <v>0.24</v>
      </c>
      <c r="I46" s="45">
        <f>H46+E46+D46</f>
        <v>4.5</v>
      </c>
      <c r="J46" s="46">
        <f t="shared" si="10"/>
        <v>6705000</v>
      </c>
      <c r="K46" s="43"/>
      <c r="L46" s="46">
        <f t="shared" si="11"/>
        <v>201150</v>
      </c>
      <c r="M46" s="125"/>
      <c r="N46" s="123">
        <f t="shared" si="17"/>
        <v>5414213</v>
      </c>
      <c r="O46" s="123">
        <f t="shared" si="16"/>
        <v>635186.99999999988</v>
      </c>
      <c r="P46" s="123">
        <f t="shared" si="12"/>
        <v>266710</v>
      </c>
      <c r="Q46" s="123">
        <f t="shared" si="13"/>
        <v>31290</v>
      </c>
      <c r="R46" s="123">
        <f t="shared" si="18"/>
        <v>320052</v>
      </c>
      <c r="S46" s="123">
        <f t="shared" si="19"/>
        <v>37548</v>
      </c>
      <c r="T46" s="126" t="s">
        <v>162</v>
      </c>
      <c r="U46" s="126" t="s">
        <v>163</v>
      </c>
      <c r="V46" s="123">
        <f t="shared" si="4"/>
        <v>6705000</v>
      </c>
      <c r="W46" s="123">
        <f t="shared" si="5"/>
        <v>1173375</v>
      </c>
      <c r="X46" s="123">
        <f t="shared" si="6"/>
        <v>201150</v>
      </c>
      <c r="Y46" s="123">
        <f t="shared" si="7"/>
        <v>134100</v>
      </c>
      <c r="Z46" s="127">
        <f t="shared" si="8"/>
        <v>67050</v>
      </c>
      <c r="AA46" s="107">
        <f t="shared" si="20"/>
        <v>6906159.0599999996</v>
      </c>
    </row>
    <row r="47" spans="1:27" s="30" customFormat="1" ht="21.95" customHeight="1">
      <c r="A47" s="125">
        <v>30</v>
      </c>
      <c r="B47" s="12" t="s">
        <v>67</v>
      </c>
      <c r="C47" s="1"/>
      <c r="D47" s="12">
        <v>4.0599999999999996</v>
      </c>
      <c r="E47" s="2"/>
      <c r="F47" s="3"/>
      <c r="G47" s="152">
        <v>0.06</v>
      </c>
      <c r="H47" s="91">
        <v>0.24</v>
      </c>
      <c r="I47" s="45">
        <f>H47+E47+D47</f>
        <v>4.3</v>
      </c>
      <c r="J47" s="46">
        <f t="shared" si="10"/>
        <v>6407000</v>
      </c>
      <c r="K47" s="5"/>
      <c r="L47" s="46">
        <f t="shared" si="11"/>
        <v>192210</v>
      </c>
      <c r="M47" s="129"/>
      <c r="N47" s="123">
        <f t="shared" si="17"/>
        <v>5414213</v>
      </c>
      <c r="O47" s="123">
        <f t="shared" si="16"/>
        <v>635186.99999999988</v>
      </c>
      <c r="P47" s="123">
        <f t="shared" ref="P47:P78" si="21">E47*1490000*T47</f>
        <v>0</v>
      </c>
      <c r="Q47" s="123">
        <f t="shared" ref="Q47:Q78" si="22">E47*1490000*U47</f>
        <v>0</v>
      </c>
      <c r="R47" s="123">
        <f t="shared" si="18"/>
        <v>320052</v>
      </c>
      <c r="S47" s="123">
        <f t="shared" si="19"/>
        <v>37548</v>
      </c>
      <c r="T47" s="126" t="s">
        <v>162</v>
      </c>
      <c r="U47" s="126" t="s">
        <v>163</v>
      </c>
      <c r="V47" s="123">
        <f t="shared" si="4"/>
        <v>6407000</v>
      </c>
      <c r="W47" s="123">
        <f t="shared" si="5"/>
        <v>1121225</v>
      </c>
      <c r="X47" s="123">
        <f t="shared" si="6"/>
        <v>192210</v>
      </c>
      <c r="Y47" s="123">
        <f t="shared" si="7"/>
        <v>128140</v>
      </c>
      <c r="Z47" s="127">
        <f t="shared" si="8"/>
        <v>64070</v>
      </c>
      <c r="AA47" s="107">
        <f t="shared" si="20"/>
        <v>6599218.6600000001</v>
      </c>
    </row>
    <row r="48" spans="1:27" s="30" customFormat="1" ht="21.95" customHeight="1">
      <c r="A48" s="125">
        <v>31</v>
      </c>
      <c r="B48" s="12" t="s">
        <v>68</v>
      </c>
      <c r="C48" s="1"/>
      <c r="D48" s="12">
        <v>3.66</v>
      </c>
      <c r="E48" s="2"/>
      <c r="F48" s="3"/>
      <c r="G48" s="4"/>
      <c r="H48" s="44"/>
      <c r="I48" s="45">
        <f>H48+E48+D48</f>
        <v>3.66</v>
      </c>
      <c r="J48" s="46">
        <f t="shared" si="10"/>
        <v>5453400</v>
      </c>
      <c r="K48" s="5"/>
      <c r="L48" s="46">
        <f t="shared" si="11"/>
        <v>163602</v>
      </c>
      <c r="M48" s="129"/>
      <c r="N48" s="123">
        <f t="shared" si="17"/>
        <v>4880793</v>
      </c>
      <c r="O48" s="123">
        <f t="shared" si="16"/>
        <v>572607</v>
      </c>
      <c r="P48" s="123">
        <f t="shared" si="21"/>
        <v>0</v>
      </c>
      <c r="Q48" s="123">
        <f t="shared" si="22"/>
        <v>0</v>
      </c>
      <c r="R48" s="123">
        <f t="shared" si="18"/>
        <v>0</v>
      </c>
      <c r="S48" s="123">
        <f t="shared" si="19"/>
        <v>0</v>
      </c>
      <c r="T48" s="126" t="s">
        <v>162</v>
      </c>
      <c r="U48" s="126" t="s">
        <v>163</v>
      </c>
      <c r="V48" s="123">
        <f t="shared" si="4"/>
        <v>5453400</v>
      </c>
      <c r="W48" s="123">
        <f t="shared" si="5"/>
        <v>954344.99999999988</v>
      </c>
      <c r="X48" s="123">
        <f t="shared" si="6"/>
        <v>163602</v>
      </c>
      <c r="Y48" s="123">
        <f t="shared" si="7"/>
        <v>109068</v>
      </c>
      <c r="Z48" s="127">
        <f t="shared" si="8"/>
        <v>54534</v>
      </c>
      <c r="AA48" s="107">
        <f t="shared" si="20"/>
        <v>5617009.3200000003</v>
      </c>
    </row>
    <row r="49" spans="1:27" s="30" customFormat="1" ht="21.95" customHeight="1">
      <c r="A49" s="125"/>
      <c r="B49" s="13" t="s">
        <v>172</v>
      </c>
      <c r="C49" s="1"/>
      <c r="D49" s="12"/>
      <c r="E49" s="2"/>
      <c r="F49" s="3"/>
      <c r="G49" s="4"/>
      <c r="H49" s="44"/>
      <c r="I49" s="45"/>
      <c r="J49" s="46"/>
      <c r="K49" s="5"/>
      <c r="L49" s="162">
        <f>L50+L51+L52+L53+L54+L55+L56+L57</f>
        <v>1264116</v>
      </c>
      <c r="M49" s="129"/>
      <c r="N49" s="123">
        <f t="shared" si="17"/>
        <v>0</v>
      </c>
      <c r="O49" s="123">
        <f t="shared" si="16"/>
        <v>0</v>
      </c>
      <c r="P49" s="123">
        <f t="shared" si="21"/>
        <v>0</v>
      </c>
      <c r="Q49" s="123">
        <f t="shared" si="22"/>
        <v>0</v>
      </c>
      <c r="R49" s="123">
        <f t="shared" si="18"/>
        <v>0</v>
      </c>
      <c r="S49" s="123">
        <f t="shared" si="19"/>
        <v>0</v>
      </c>
      <c r="T49" s="126" t="s">
        <v>162</v>
      </c>
      <c r="U49" s="126" t="s">
        <v>163</v>
      </c>
      <c r="V49" s="123">
        <f t="shared" si="4"/>
        <v>0</v>
      </c>
      <c r="W49" s="123">
        <f t="shared" si="5"/>
        <v>0</v>
      </c>
      <c r="X49" s="123">
        <f t="shared" si="6"/>
        <v>0</v>
      </c>
      <c r="Y49" s="123">
        <f t="shared" si="7"/>
        <v>0</v>
      </c>
      <c r="Z49" s="127">
        <f t="shared" si="8"/>
        <v>0</v>
      </c>
      <c r="AA49" s="107">
        <f t="shared" si="20"/>
        <v>1264116</v>
      </c>
    </row>
    <row r="50" spans="1:27" s="30" customFormat="1" ht="21.95" customHeight="1">
      <c r="A50" s="125">
        <v>32</v>
      </c>
      <c r="B50" s="12" t="s">
        <v>80</v>
      </c>
      <c r="C50" s="43" t="s">
        <v>158</v>
      </c>
      <c r="D50" s="12">
        <v>4.32</v>
      </c>
      <c r="E50" s="43">
        <v>0.2</v>
      </c>
      <c r="F50" s="3"/>
      <c r="G50" s="4"/>
      <c r="H50" s="44"/>
      <c r="I50" s="45">
        <f t="shared" ref="I50:I57" si="23">H50+E50+D50</f>
        <v>4.5200000000000005</v>
      </c>
      <c r="J50" s="46">
        <f>I50*1490000</f>
        <v>6734800.0000000009</v>
      </c>
      <c r="K50" s="5"/>
      <c r="L50" s="46">
        <f t="shared" si="11"/>
        <v>202044.00000000006</v>
      </c>
      <c r="M50" s="129"/>
      <c r="N50" s="123">
        <f t="shared" si="17"/>
        <v>5760936.0000000009</v>
      </c>
      <c r="O50" s="123">
        <f t="shared" si="16"/>
        <v>675864</v>
      </c>
      <c r="P50" s="123">
        <f t="shared" si="21"/>
        <v>266710</v>
      </c>
      <c r="Q50" s="123">
        <f t="shared" si="22"/>
        <v>31290</v>
      </c>
      <c r="R50" s="123">
        <f t="shared" si="18"/>
        <v>0</v>
      </c>
      <c r="S50" s="123">
        <f t="shared" si="19"/>
        <v>0</v>
      </c>
      <c r="T50" s="126" t="s">
        <v>162</v>
      </c>
      <c r="U50" s="126" t="s">
        <v>163</v>
      </c>
      <c r="V50" s="123">
        <f t="shared" si="4"/>
        <v>6734800.0000000009</v>
      </c>
      <c r="W50" s="123">
        <f t="shared" si="5"/>
        <v>1178590</v>
      </c>
      <c r="X50" s="123">
        <f t="shared" si="6"/>
        <v>202044.00000000003</v>
      </c>
      <c r="Y50" s="123">
        <f t="shared" si="7"/>
        <v>134696.00000000003</v>
      </c>
      <c r="Z50" s="127">
        <f t="shared" si="8"/>
        <v>67348.000000000015</v>
      </c>
      <c r="AA50" s="107">
        <f t="shared" si="20"/>
        <v>6936853.040000001</v>
      </c>
    </row>
    <row r="51" spans="1:27" s="30" customFormat="1" ht="21.95" customHeight="1">
      <c r="A51" s="125">
        <v>33</v>
      </c>
      <c r="B51" s="12" t="s">
        <v>72</v>
      </c>
      <c r="C51" s="43" t="s">
        <v>179</v>
      </c>
      <c r="D51" s="12">
        <v>4.6500000000000004</v>
      </c>
      <c r="E51" s="43">
        <v>0.15</v>
      </c>
      <c r="F51" s="3"/>
      <c r="G51" s="4"/>
      <c r="H51" s="44"/>
      <c r="I51" s="45">
        <f t="shared" si="23"/>
        <v>4.8000000000000007</v>
      </c>
      <c r="J51" s="46">
        <f t="shared" si="10"/>
        <v>7152000.0000000009</v>
      </c>
      <c r="K51" s="5"/>
      <c r="L51" s="46">
        <f t="shared" si="11"/>
        <v>214560.00000000006</v>
      </c>
      <c r="M51" s="129"/>
      <c r="N51" s="123">
        <f t="shared" si="17"/>
        <v>6201007.5000000009</v>
      </c>
      <c r="O51" s="123">
        <f t="shared" si="16"/>
        <v>727492.50000000012</v>
      </c>
      <c r="P51" s="123">
        <f t="shared" si="21"/>
        <v>200032.5</v>
      </c>
      <c r="Q51" s="123">
        <f t="shared" si="22"/>
        <v>23467.5</v>
      </c>
      <c r="R51" s="123">
        <f t="shared" si="18"/>
        <v>0</v>
      </c>
      <c r="S51" s="123">
        <f t="shared" si="19"/>
        <v>0</v>
      </c>
      <c r="T51" s="126" t="s">
        <v>162</v>
      </c>
      <c r="U51" s="126" t="s">
        <v>163</v>
      </c>
      <c r="V51" s="123">
        <f t="shared" si="4"/>
        <v>7152000.0000000009</v>
      </c>
      <c r="W51" s="123">
        <f t="shared" si="5"/>
        <v>1251600</v>
      </c>
      <c r="X51" s="123">
        <f t="shared" si="6"/>
        <v>214560.00000000003</v>
      </c>
      <c r="Y51" s="123">
        <f t="shared" si="7"/>
        <v>143040.00000000003</v>
      </c>
      <c r="Z51" s="127">
        <f t="shared" si="8"/>
        <v>71520.000000000015</v>
      </c>
      <c r="AA51" s="107">
        <f t="shared" si="20"/>
        <v>7366569.6000000006</v>
      </c>
    </row>
    <row r="52" spans="1:27" s="30" customFormat="1" ht="21.95" customHeight="1">
      <c r="A52" s="125">
        <v>34</v>
      </c>
      <c r="B52" s="12" t="s">
        <v>73</v>
      </c>
      <c r="C52" s="1"/>
      <c r="D52" s="12">
        <v>2.2599999999999998</v>
      </c>
      <c r="E52" s="2"/>
      <c r="F52" s="3"/>
      <c r="G52" s="4"/>
      <c r="H52" s="44"/>
      <c r="I52" s="45">
        <f t="shared" si="23"/>
        <v>2.2599999999999998</v>
      </c>
      <c r="J52" s="46">
        <f t="shared" si="10"/>
        <v>3367399.9999999995</v>
      </c>
      <c r="K52" s="5"/>
      <c r="L52" s="46">
        <f t="shared" si="11"/>
        <v>101021.99999999997</v>
      </c>
      <c r="M52" s="129"/>
      <c r="N52" s="123">
        <f t="shared" si="17"/>
        <v>3013823</v>
      </c>
      <c r="O52" s="123">
        <f t="shared" si="16"/>
        <v>353576.99999999994</v>
      </c>
      <c r="P52" s="123">
        <f t="shared" si="21"/>
        <v>0</v>
      </c>
      <c r="Q52" s="123">
        <f t="shared" si="22"/>
        <v>0</v>
      </c>
      <c r="R52" s="123">
        <f t="shared" si="18"/>
        <v>0</v>
      </c>
      <c r="S52" s="123">
        <f t="shared" si="19"/>
        <v>0</v>
      </c>
      <c r="T52" s="126" t="s">
        <v>162</v>
      </c>
      <c r="U52" s="126" t="s">
        <v>163</v>
      </c>
      <c r="V52" s="123">
        <f t="shared" si="4"/>
        <v>3367400</v>
      </c>
      <c r="W52" s="123">
        <f t="shared" si="5"/>
        <v>589295</v>
      </c>
      <c r="X52" s="123">
        <f t="shared" si="6"/>
        <v>101022</v>
      </c>
      <c r="Y52" s="123">
        <f t="shared" si="7"/>
        <v>67348</v>
      </c>
      <c r="Z52" s="127">
        <f t="shared" si="8"/>
        <v>33674</v>
      </c>
      <c r="AA52" s="107">
        <f t="shared" si="20"/>
        <v>3468426.5199999996</v>
      </c>
    </row>
    <row r="53" spans="1:27" s="30" customFormat="1" ht="21.95" customHeight="1">
      <c r="A53" s="125">
        <v>35</v>
      </c>
      <c r="B53" s="12" t="s">
        <v>74</v>
      </c>
      <c r="C53" s="1"/>
      <c r="D53" s="12">
        <v>4.0599999999999996</v>
      </c>
      <c r="E53" s="2"/>
      <c r="F53" s="3"/>
      <c r="G53" s="150">
        <v>0.05</v>
      </c>
      <c r="H53" s="151">
        <v>0.2</v>
      </c>
      <c r="I53" s="45">
        <f t="shared" si="23"/>
        <v>4.26</v>
      </c>
      <c r="J53" s="46">
        <f t="shared" si="10"/>
        <v>6347400</v>
      </c>
      <c r="K53" s="5"/>
      <c r="L53" s="46">
        <f t="shared" si="11"/>
        <v>190422</v>
      </c>
      <c r="M53" s="129"/>
      <c r="N53" s="123">
        <f t="shared" si="17"/>
        <v>5414213</v>
      </c>
      <c r="O53" s="123">
        <f t="shared" si="16"/>
        <v>635186.99999999988</v>
      </c>
      <c r="P53" s="123">
        <f t="shared" si="21"/>
        <v>0</v>
      </c>
      <c r="Q53" s="123">
        <f t="shared" si="22"/>
        <v>0</v>
      </c>
      <c r="R53" s="123">
        <f t="shared" si="18"/>
        <v>266710</v>
      </c>
      <c r="S53" s="123">
        <f t="shared" si="19"/>
        <v>31290</v>
      </c>
      <c r="T53" s="126" t="s">
        <v>162</v>
      </c>
      <c r="U53" s="126" t="s">
        <v>163</v>
      </c>
      <c r="V53" s="123">
        <f t="shared" si="4"/>
        <v>6347400</v>
      </c>
      <c r="W53" s="123">
        <f t="shared" si="5"/>
        <v>1110795</v>
      </c>
      <c r="X53" s="123">
        <f t="shared" si="6"/>
        <v>190422</v>
      </c>
      <c r="Y53" s="123">
        <f t="shared" si="7"/>
        <v>126948</v>
      </c>
      <c r="Z53" s="127">
        <f t="shared" si="8"/>
        <v>63474</v>
      </c>
      <c r="AA53" s="107">
        <f t="shared" si="20"/>
        <v>6537830.5700000003</v>
      </c>
    </row>
    <row r="54" spans="1:27" s="30" customFormat="1" ht="21.95" customHeight="1">
      <c r="A54" s="125">
        <v>36</v>
      </c>
      <c r="B54" s="12" t="s">
        <v>75</v>
      </c>
      <c r="C54" s="1"/>
      <c r="D54" s="12">
        <v>3.66</v>
      </c>
      <c r="E54" s="2"/>
      <c r="F54" s="3"/>
      <c r="G54" s="4"/>
      <c r="H54" s="44"/>
      <c r="I54" s="45">
        <f t="shared" si="23"/>
        <v>3.66</v>
      </c>
      <c r="J54" s="46">
        <f t="shared" si="10"/>
        <v>5453400</v>
      </c>
      <c r="K54" s="5"/>
      <c r="L54" s="46">
        <f t="shared" si="11"/>
        <v>163602</v>
      </c>
      <c r="M54" s="129"/>
      <c r="N54" s="123">
        <f t="shared" si="17"/>
        <v>4880793</v>
      </c>
      <c r="O54" s="123">
        <f t="shared" si="16"/>
        <v>572607</v>
      </c>
      <c r="P54" s="123">
        <f t="shared" si="21"/>
        <v>0</v>
      </c>
      <c r="Q54" s="123">
        <f t="shared" si="22"/>
        <v>0</v>
      </c>
      <c r="R54" s="123">
        <f t="shared" si="18"/>
        <v>0</v>
      </c>
      <c r="S54" s="123">
        <f t="shared" si="19"/>
        <v>0</v>
      </c>
      <c r="T54" s="126" t="s">
        <v>162</v>
      </c>
      <c r="U54" s="126" t="s">
        <v>163</v>
      </c>
      <c r="V54" s="123">
        <f t="shared" si="4"/>
        <v>5453400</v>
      </c>
      <c r="W54" s="123">
        <f t="shared" si="5"/>
        <v>954344.99999999988</v>
      </c>
      <c r="X54" s="123">
        <f t="shared" si="6"/>
        <v>163602</v>
      </c>
      <c r="Y54" s="123">
        <f t="shared" si="7"/>
        <v>109068</v>
      </c>
      <c r="Z54" s="127">
        <f t="shared" si="8"/>
        <v>54534</v>
      </c>
      <c r="AA54" s="107">
        <f t="shared" si="20"/>
        <v>5617009.3200000003</v>
      </c>
    </row>
    <row r="55" spans="1:27" s="30" customFormat="1" ht="21.95" customHeight="1">
      <c r="A55" s="125">
        <v>37</v>
      </c>
      <c r="B55" s="12" t="s">
        <v>81</v>
      </c>
      <c r="C55" s="1"/>
      <c r="D55" s="12">
        <v>3.86</v>
      </c>
      <c r="E55" s="2"/>
      <c r="F55" s="3"/>
      <c r="G55" s="4"/>
      <c r="H55" s="44"/>
      <c r="I55" s="45">
        <f t="shared" si="23"/>
        <v>3.86</v>
      </c>
      <c r="J55" s="46">
        <f>I55*1490000</f>
        <v>5751400</v>
      </c>
      <c r="K55" s="5"/>
      <c r="L55" s="46">
        <f t="shared" si="11"/>
        <v>172542</v>
      </c>
      <c r="M55" s="129"/>
      <c r="N55" s="123">
        <f t="shared" si="17"/>
        <v>5147503</v>
      </c>
      <c r="O55" s="123">
        <f t="shared" si="16"/>
        <v>603897</v>
      </c>
      <c r="P55" s="123">
        <f t="shared" si="21"/>
        <v>0</v>
      </c>
      <c r="Q55" s="123">
        <f t="shared" si="22"/>
        <v>0</v>
      </c>
      <c r="R55" s="123">
        <f t="shared" si="18"/>
        <v>0</v>
      </c>
      <c r="S55" s="123">
        <f t="shared" si="19"/>
        <v>0</v>
      </c>
      <c r="T55" s="126" t="s">
        <v>162</v>
      </c>
      <c r="U55" s="126" t="s">
        <v>163</v>
      </c>
      <c r="V55" s="123">
        <f t="shared" si="4"/>
        <v>5751400</v>
      </c>
      <c r="W55" s="123">
        <f t="shared" si="5"/>
        <v>1006494.9999999999</v>
      </c>
      <c r="X55" s="123">
        <f t="shared" si="6"/>
        <v>172542</v>
      </c>
      <c r="Y55" s="123">
        <f t="shared" si="7"/>
        <v>115028</v>
      </c>
      <c r="Z55" s="127">
        <f t="shared" si="8"/>
        <v>57514</v>
      </c>
      <c r="AA55" s="107">
        <f t="shared" si="20"/>
        <v>5923949.7199999997</v>
      </c>
    </row>
    <row r="56" spans="1:27" s="30" customFormat="1" ht="21.95" customHeight="1">
      <c r="A56" s="125">
        <v>38</v>
      </c>
      <c r="B56" s="12" t="s">
        <v>82</v>
      </c>
      <c r="C56" s="1"/>
      <c r="D56" s="12">
        <v>2.2599999999999998</v>
      </c>
      <c r="E56" s="2"/>
      <c r="F56" s="3"/>
      <c r="G56" s="4"/>
      <c r="H56" s="44"/>
      <c r="I56" s="45">
        <f t="shared" si="23"/>
        <v>2.2599999999999998</v>
      </c>
      <c r="J56" s="46">
        <f>I56*1490000</f>
        <v>3367399.9999999995</v>
      </c>
      <c r="K56" s="5"/>
      <c r="L56" s="46">
        <f t="shared" si="11"/>
        <v>101021.99999999997</v>
      </c>
      <c r="M56" s="129"/>
      <c r="N56" s="123">
        <f t="shared" si="17"/>
        <v>3013823</v>
      </c>
      <c r="O56" s="123">
        <f t="shared" si="16"/>
        <v>353576.99999999994</v>
      </c>
      <c r="P56" s="123">
        <f t="shared" si="21"/>
        <v>0</v>
      </c>
      <c r="Q56" s="123">
        <f t="shared" si="22"/>
        <v>0</v>
      </c>
      <c r="R56" s="123">
        <f t="shared" si="18"/>
        <v>0</v>
      </c>
      <c r="S56" s="123">
        <f t="shared" si="19"/>
        <v>0</v>
      </c>
      <c r="T56" s="126" t="s">
        <v>162</v>
      </c>
      <c r="U56" s="126" t="s">
        <v>163</v>
      </c>
      <c r="V56" s="123">
        <f t="shared" si="4"/>
        <v>3367400</v>
      </c>
      <c r="W56" s="123">
        <f t="shared" si="5"/>
        <v>589295</v>
      </c>
      <c r="X56" s="123">
        <f t="shared" si="6"/>
        <v>101022</v>
      </c>
      <c r="Y56" s="123">
        <f t="shared" si="7"/>
        <v>67348</v>
      </c>
      <c r="Z56" s="127">
        <f t="shared" si="8"/>
        <v>33674</v>
      </c>
      <c r="AA56" s="107">
        <f t="shared" si="20"/>
        <v>3468426.5199999996</v>
      </c>
    </row>
    <row r="57" spans="1:27" s="95" customFormat="1" ht="21.95" customHeight="1">
      <c r="A57" s="125">
        <v>39</v>
      </c>
      <c r="B57" s="12" t="s">
        <v>83</v>
      </c>
      <c r="C57" s="1"/>
      <c r="D57" s="12">
        <v>2.66</v>
      </c>
      <c r="E57" s="2"/>
      <c r="F57" s="3"/>
      <c r="G57" s="4"/>
      <c r="H57" s="44"/>
      <c r="I57" s="45">
        <f t="shared" si="23"/>
        <v>2.66</v>
      </c>
      <c r="J57" s="46">
        <f>I57*1490000</f>
        <v>3963400</v>
      </c>
      <c r="K57" s="5"/>
      <c r="L57" s="46">
        <f t="shared" si="11"/>
        <v>118902</v>
      </c>
      <c r="M57" s="129"/>
      <c r="N57" s="123">
        <f t="shared" si="17"/>
        <v>3547243</v>
      </c>
      <c r="O57" s="123">
        <f t="shared" ref="O57:O88" si="24">D57*1490000*U57</f>
        <v>416157</v>
      </c>
      <c r="P57" s="123">
        <f t="shared" si="21"/>
        <v>0</v>
      </c>
      <c r="Q57" s="123">
        <f t="shared" si="22"/>
        <v>0</v>
      </c>
      <c r="R57" s="123">
        <f t="shared" si="18"/>
        <v>0</v>
      </c>
      <c r="S57" s="123">
        <f t="shared" si="19"/>
        <v>0</v>
      </c>
      <c r="T57" s="126" t="s">
        <v>162</v>
      </c>
      <c r="U57" s="126" t="s">
        <v>163</v>
      </c>
      <c r="V57" s="123">
        <f t="shared" si="4"/>
        <v>3963400</v>
      </c>
      <c r="W57" s="123">
        <f t="shared" si="5"/>
        <v>693595</v>
      </c>
      <c r="X57" s="123">
        <f t="shared" si="6"/>
        <v>118902</v>
      </c>
      <c r="Y57" s="123">
        <f t="shared" si="7"/>
        <v>79268</v>
      </c>
      <c r="Z57" s="127">
        <f t="shared" si="8"/>
        <v>39634</v>
      </c>
      <c r="AA57" s="107">
        <f t="shared" si="20"/>
        <v>4082307.32</v>
      </c>
    </row>
    <row r="58" spans="1:27" s="30" customFormat="1" ht="21.95" customHeight="1">
      <c r="A58" s="125"/>
      <c r="B58" s="13" t="s">
        <v>76</v>
      </c>
      <c r="C58" s="1"/>
      <c r="D58" s="12"/>
      <c r="E58" s="2"/>
      <c r="F58" s="3"/>
      <c r="G58" s="6"/>
      <c r="H58" s="44"/>
      <c r="I58" s="45"/>
      <c r="J58" s="46"/>
      <c r="K58" s="5"/>
      <c r="L58" s="162">
        <f>L59+L60+L61</f>
        <v>613731</v>
      </c>
      <c r="M58" s="129"/>
      <c r="N58" s="123">
        <f t="shared" si="17"/>
        <v>0</v>
      </c>
      <c r="O58" s="123">
        <f t="shared" si="24"/>
        <v>0</v>
      </c>
      <c r="P58" s="123">
        <f t="shared" si="21"/>
        <v>0</v>
      </c>
      <c r="Q58" s="123">
        <f t="shared" si="22"/>
        <v>0</v>
      </c>
      <c r="R58" s="123">
        <f t="shared" si="18"/>
        <v>0</v>
      </c>
      <c r="S58" s="123">
        <f t="shared" si="19"/>
        <v>0</v>
      </c>
      <c r="T58" s="126" t="s">
        <v>162</v>
      </c>
      <c r="U58" s="126" t="s">
        <v>163</v>
      </c>
      <c r="V58" s="123">
        <f t="shared" si="4"/>
        <v>0</v>
      </c>
      <c r="W58" s="123">
        <f t="shared" si="5"/>
        <v>0</v>
      </c>
      <c r="X58" s="123">
        <f t="shared" si="6"/>
        <v>0</v>
      </c>
      <c r="Y58" s="123">
        <f t="shared" si="7"/>
        <v>0</v>
      </c>
      <c r="Z58" s="127">
        <f t="shared" si="8"/>
        <v>0</v>
      </c>
      <c r="AA58" s="107">
        <f t="shared" si="20"/>
        <v>613731</v>
      </c>
    </row>
    <row r="59" spans="1:27" s="30" customFormat="1" ht="21.95" customHeight="1">
      <c r="A59" s="125">
        <v>40</v>
      </c>
      <c r="B59" s="12" t="s">
        <v>77</v>
      </c>
      <c r="C59" s="43" t="s">
        <v>158</v>
      </c>
      <c r="D59" s="90">
        <v>4.58</v>
      </c>
      <c r="E59" s="2"/>
      <c r="F59" s="3"/>
      <c r="G59" s="6"/>
      <c r="H59" s="44"/>
      <c r="I59" s="45">
        <f>H59+E59+D59</f>
        <v>4.58</v>
      </c>
      <c r="J59" s="46">
        <f t="shared" si="10"/>
        <v>6824200</v>
      </c>
      <c r="K59" s="5"/>
      <c r="L59" s="46">
        <f t="shared" si="11"/>
        <v>204726</v>
      </c>
      <c r="M59" s="129"/>
      <c r="N59" s="123">
        <f t="shared" si="17"/>
        <v>6107659</v>
      </c>
      <c r="O59" s="123">
        <f t="shared" si="24"/>
        <v>716541</v>
      </c>
      <c r="P59" s="123">
        <f t="shared" si="21"/>
        <v>0</v>
      </c>
      <c r="Q59" s="123">
        <f t="shared" si="22"/>
        <v>0</v>
      </c>
      <c r="R59" s="123">
        <f t="shared" si="18"/>
        <v>0</v>
      </c>
      <c r="S59" s="123">
        <f t="shared" si="19"/>
        <v>0</v>
      </c>
      <c r="T59" s="126" t="s">
        <v>162</v>
      </c>
      <c r="U59" s="126" t="s">
        <v>163</v>
      </c>
      <c r="V59" s="123">
        <f t="shared" si="4"/>
        <v>6824200</v>
      </c>
      <c r="W59" s="123">
        <f t="shared" si="5"/>
        <v>1194235</v>
      </c>
      <c r="X59" s="123">
        <f t="shared" si="6"/>
        <v>204726</v>
      </c>
      <c r="Y59" s="123">
        <f t="shared" si="7"/>
        <v>136484</v>
      </c>
      <c r="Z59" s="127">
        <f t="shared" si="8"/>
        <v>68242</v>
      </c>
      <c r="AA59" s="107">
        <f t="shared" si="20"/>
        <v>7028935.1600000001</v>
      </c>
    </row>
    <row r="60" spans="1:27" s="30" customFormat="1" ht="21.95" customHeight="1">
      <c r="A60" s="125">
        <v>41</v>
      </c>
      <c r="B60" s="12" t="s">
        <v>78</v>
      </c>
      <c r="C60" s="1"/>
      <c r="D60" s="90">
        <v>4.8899999999999997</v>
      </c>
      <c r="E60" s="43">
        <v>0.2</v>
      </c>
      <c r="F60" s="3"/>
      <c r="G60" s="4"/>
      <c r="H60" s="44"/>
      <c r="I60" s="45">
        <f>H60+E60+D60</f>
        <v>5.09</v>
      </c>
      <c r="J60" s="46">
        <f t="shared" si="10"/>
        <v>7584100</v>
      </c>
      <c r="K60" s="5"/>
      <c r="L60" s="46">
        <f t="shared" si="11"/>
        <v>227523</v>
      </c>
      <c r="M60" s="129"/>
      <c r="N60" s="123">
        <f t="shared" si="17"/>
        <v>6521059.5</v>
      </c>
      <c r="O60" s="123">
        <f t="shared" si="24"/>
        <v>765040.49999999988</v>
      </c>
      <c r="P60" s="123">
        <f t="shared" si="21"/>
        <v>266710</v>
      </c>
      <c r="Q60" s="123">
        <f t="shared" si="22"/>
        <v>31290</v>
      </c>
      <c r="R60" s="123">
        <f t="shared" si="18"/>
        <v>0</v>
      </c>
      <c r="S60" s="123">
        <f t="shared" si="19"/>
        <v>0</v>
      </c>
      <c r="T60" s="126" t="s">
        <v>162</v>
      </c>
      <c r="U60" s="126" t="s">
        <v>163</v>
      </c>
      <c r="V60" s="123">
        <f t="shared" si="4"/>
        <v>7584100</v>
      </c>
      <c r="W60" s="123">
        <f t="shared" si="5"/>
        <v>1327217.5</v>
      </c>
      <c r="X60" s="123">
        <f t="shared" si="6"/>
        <v>227523</v>
      </c>
      <c r="Y60" s="123">
        <f t="shared" si="7"/>
        <v>151682</v>
      </c>
      <c r="Z60" s="127">
        <f t="shared" si="8"/>
        <v>75841</v>
      </c>
      <c r="AA60" s="107">
        <f t="shared" si="20"/>
        <v>7811633.1799999997</v>
      </c>
    </row>
    <row r="61" spans="1:27" s="95" customFormat="1" ht="21.95" customHeight="1">
      <c r="A61" s="125">
        <v>42</v>
      </c>
      <c r="B61" s="12" t="s">
        <v>79</v>
      </c>
      <c r="C61" s="1"/>
      <c r="D61" s="12">
        <v>4.0599999999999996</v>
      </c>
      <c r="E61" s="2"/>
      <c r="F61" s="3"/>
      <c r="G61" s="4"/>
      <c r="H61" s="44"/>
      <c r="I61" s="45">
        <f>H61+E61+D61</f>
        <v>4.0599999999999996</v>
      </c>
      <c r="J61" s="46">
        <f t="shared" si="10"/>
        <v>6049399.9999999991</v>
      </c>
      <c r="K61" s="5"/>
      <c r="L61" s="46">
        <f t="shared" si="11"/>
        <v>181481.99999999997</v>
      </c>
      <c r="M61" s="129"/>
      <c r="N61" s="123">
        <f t="shared" si="17"/>
        <v>5414213</v>
      </c>
      <c r="O61" s="123">
        <f t="shared" si="24"/>
        <v>635186.99999999988</v>
      </c>
      <c r="P61" s="123">
        <f t="shared" si="21"/>
        <v>0</v>
      </c>
      <c r="Q61" s="123">
        <f t="shared" si="22"/>
        <v>0</v>
      </c>
      <c r="R61" s="123">
        <f t="shared" si="18"/>
        <v>0</v>
      </c>
      <c r="S61" s="123">
        <f t="shared" si="19"/>
        <v>0</v>
      </c>
      <c r="T61" s="126" t="s">
        <v>162</v>
      </c>
      <c r="U61" s="126" t="s">
        <v>163</v>
      </c>
      <c r="V61" s="123">
        <f t="shared" si="4"/>
        <v>6049400</v>
      </c>
      <c r="W61" s="123">
        <f t="shared" si="5"/>
        <v>1058645</v>
      </c>
      <c r="X61" s="123">
        <f t="shared" si="6"/>
        <v>181482</v>
      </c>
      <c r="Y61" s="123">
        <f t="shared" si="7"/>
        <v>120988</v>
      </c>
      <c r="Z61" s="127">
        <f t="shared" si="8"/>
        <v>60494</v>
      </c>
      <c r="AA61" s="107">
        <f t="shared" si="20"/>
        <v>6230890.1199999992</v>
      </c>
    </row>
    <row r="62" spans="1:27" s="30" customFormat="1" ht="21.95" customHeight="1">
      <c r="A62" s="125"/>
      <c r="B62" s="13" t="s">
        <v>84</v>
      </c>
      <c r="C62" s="1"/>
      <c r="D62" s="12"/>
      <c r="E62" s="2"/>
      <c r="F62" s="3"/>
      <c r="G62" s="4"/>
      <c r="H62" s="44"/>
      <c r="I62" s="45"/>
      <c r="J62" s="46"/>
      <c r="K62" s="5"/>
      <c r="L62" s="162">
        <f>L63+L64+L65</f>
        <v>472926</v>
      </c>
      <c r="M62" s="129"/>
      <c r="N62" s="123">
        <f t="shared" si="17"/>
        <v>0</v>
      </c>
      <c r="O62" s="123">
        <f t="shared" si="24"/>
        <v>0</v>
      </c>
      <c r="P62" s="123">
        <f t="shared" si="21"/>
        <v>0</v>
      </c>
      <c r="Q62" s="123">
        <f t="shared" si="22"/>
        <v>0</v>
      </c>
      <c r="R62" s="123">
        <f t="shared" si="18"/>
        <v>0</v>
      </c>
      <c r="S62" s="123">
        <f t="shared" si="19"/>
        <v>0</v>
      </c>
      <c r="T62" s="126" t="s">
        <v>162</v>
      </c>
      <c r="U62" s="126" t="s">
        <v>163</v>
      </c>
      <c r="V62" s="123">
        <f t="shared" si="4"/>
        <v>0</v>
      </c>
      <c r="W62" s="123">
        <f t="shared" si="5"/>
        <v>0</v>
      </c>
      <c r="X62" s="123">
        <f t="shared" si="6"/>
        <v>0</v>
      </c>
      <c r="Y62" s="123">
        <f t="shared" si="7"/>
        <v>0</v>
      </c>
      <c r="Z62" s="127">
        <f t="shared" si="8"/>
        <v>0</v>
      </c>
      <c r="AA62" s="107">
        <f t="shared" si="20"/>
        <v>472926</v>
      </c>
    </row>
    <row r="63" spans="1:27" s="30" customFormat="1" ht="21.95" customHeight="1">
      <c r="A63" s="125">
        <v>43</v>
      </c>
      <c r="B63" s="12" t="s">
        <v>85</v>
      </c>
      <c r="C63" s="43" t="s">
        <v>158</v>
      </c>
      <c r="D63" s="12">
        <v>4.0599999999999996</v>
      </c>
      <c r="E63" s="43">
        <v>0.2</v>
      </c>
      <c r="F63" s="3"/>
      <c r="G63" s="98">
        <v>0.05</v>
      </c>
      <c r="H63" s="151">
        <v>0.2</v>
      </c>
      <c r="I63" s="45">
        <f t="shared" ref="I63:I69" si="25">H63+E63+D63</f>
        <v>4.46</v>
      </c>
      <c r="J63" s="46">
        <f t="shared" si="10"/>
        <v>6645400</v>
      </c>
      <c r="K63" s="5"/>
      <c r="L63" s="46">
        <f t="shared" si="11"/>
        <v>199362</v>
      </c>
      <c r="M63" s="129"/>
      <c r="N63" s="123">
        <f t="shared" si="17"/>
        <v>5414213</v>
      </c>
      <c r="O63" s="123">
        <f t="shared" si="24"/>
        <v>635186.99999999988</v>
      </c>
      <c r="P63" s="123">
        <f t="shared" si="21"/>
        <v>266710</v>
      </c>
      <c r="Q63" s="123">
        <f t="shared" si="22"/>
        <v>31290</v>
      </c>
      <c r="R63" s="123">
        <f t="shared" si="18"/>
        <v>266710</v>
      </c>
      <c r="S63" s="123">
        <f t="shared" si="19"/>
        <v>31290</v>
      </c>
      <c r="T63" s="126" t="s">
        <v>162</v>
      </c>
      <c r="U63" s="126" t="s">
        <v>163</v>
      </c>
      <c r="V63" s="123">
        <f t="shared" si="4"/>
        <v>6645400</v>
      </c>
      <c r="W63" s="123">
        <f t="shared" si="5"/>
        <v>1162945</v>
      </c>
      <c r="X63" s="123">
        <f t="shared" si="6"/>
        <v>199362</v>
      </c>
      <c r="Y63" s="123">
        <f t="shared" si="7"/>
        <v>132908</v>
      </c>
      <c r="Z63" s="127">
        <f t="shared" si="8"/>
        <v>66454</v>
      </c>
      <c r="AA63" s="107">
        <f t="shared" si="20"/>
        <v>6844770.9699999997</v>
      </c>
    </row>
    <row r="64" spans="1:27" s="30" customFormat="1" ht="21.95" customHeight="1">
      <c r="A64" s="125">
        <v>44</v>
      </c>
      <c r="B64" s="12" t="s">
        <v>87</v>
      </c>
      <c r="C64" s="1"/>
      <c r="D64" s="12">
        <v>3.46</v>
      </c>
      <c r="E64" s="2"/>
      <c r="F64" s="3"/>
      <c r="G64" s="6"/>
      <c r="H64" s="44"/>
      <c r="I64" s="45">
        <f t="shared" si="25"/>
        <v>3.46</v>
      </c>
      <c r="J64" s="46">
        <f t="shared" si="10"/>
        <v>5155400</v>
      </c>
      <c r="K64" s="5"/>
      <c r="L64" s="46">
        <f t="shared" si="11"/>
        <v>154662</v>
      </c>
      <c r="M64" s="129"/>
      <c r="N64" s="123">
        <f t="shared" si="17"/>
        <v>4614083</v>
      </c>
      <c r="O64" s="123">
        <f t="shared" si="24"/>
        <v>541317</v>
      </c>
      <c r="P64" s="123">
        <f t="shared" si="21"/>
        <v>0</v>
      </c>
      <c r="Q64" s="123">
        <f t="shared" si="22"/>
        <v>0</v>
      </c>
      <c r="R64" s="123">
        <f t="shared" si="18"/>
        <v>0</v>
      </c>
      <c r="S64" s="123">
        <f t="shared" si="19"/>
        <v>0</v>
      </c>
      <c r="T64" s="126" t="s">
        <v>162</v>
      </c>
      <c r="U64" s="126" t="s">
        <v>163</v>
      </c>
      <c r="V64" s="123">
        <f t="shared" si="4"/>
        <v>5155400</v>
      </c>
      <c r="W64" s="123">
        <f t="shared" si="5"/>
        <v>902195</v>
      </c>
      <c r="X64" s="123">
        <f t="shared" si="6"/>
        <v>154662</v>
      </c>
      <c r="Y64" s="123">
        <f t="shared" si="7"/>
        <v>103108</v>
      </c>
      <c r="Z64" s="127">
        <f t="shared" si="8"/>
        <v>51554</v>
      </c>
      <c r="AA64" s="107">
        <f t="shared" si="20"/>
        <v>5310068.92</v>
      </c>
    </row>
    <row r="65" spans="1:27" s="30" customFormat="1" ht="21.95" customHeight="1">
      <c r="A65" s="125">
        <v>45</v>
      </c>
      <c r="B65" s="12" t="s">
        <v>88</v>
      </c>
      <c r="C65" s="1"/>
      <c r="D65" s="12">
        <v>2.66</v>
      </c>
      <c r="E65" s="2"/>
      <c r="F65" s="3"/>
      <c r="G65" s="4"/>
      <c r="H65" s="44"/>
      <c r="I65" s="45">
        <f t="shared" si="25"/>
        <v>2.66</v>
      </c>
      <c r="J65" s="46">
        <f t="shared" si="10"/>
        <v>3963400</v>
      </c>
      <c r="K65" s="5"/>
      <c r="L65" s="46">
        <f t="shared" si="11"/>
        <v>118902</v>
      </c>
      <c r="M65" s="129"/>
      <c r="N65" s="123">
        <f t="shared" si="17"/>
        <v>3547243</v>
      </c>
      <c r="O65" s="123">
        <f t="shared" si="24"/>
        <v>416157</v>
      </c>
      <c r="P65" s="123">
        <f t="shared" si="21"/>
        <v>0</v>
      </c>
      <c r="Q65" s="123">
        <f t="shared" si="22"/>
        <v>0</v>
      </c>
      <c r="R65" s="123">
        <f t="shared" si="18"/>
        <v>0</v>
      </c>
      <c r="S65" s="123">
        <f t="shared" si="19"/>
        <v>0</v>
      </c>
      <c r="T65" s="126" t="s">
        <v>162</v>
      </c>
      <c r="U65" s="126" t="s">
        <v>163</v>
      </c>
      <c r="V65" s="123">
        <f t="shared" si="4"/>
        <v>3963400</v>
      </c>
      <c r="W65" s="123">
        <f t="shared" si="5"/>
        <v>693595</v>
      </c>
      <c r="X65" s="123">
        <f t="shared" si="6"/>
        <v>118902</v>
      </c>
      <c r="Y65" s="123">
        <f t="shared" si="7"/>
        <v>79268</v>
      </c>
      <c r="Z65" s="127">
        <f t="shared" si="8"/>
        <v>39634</v>
      </c>
      <c r="AA65" s="107">
        <f t="shared" si="20"/>
        <v>4082307.32</v>
      </c>
    </row>
    <row r="66" spans="1:27" s="30" customFormat="1" ht="21.95" customHeight="1">
      <c r="A66" s="125"/>
      <c r="B66" s="13" t="s">
        <v>89</v>
      </c>
      <c r="C66" s="1"/>
      <c r="D66" s="12"/>
      <c r="E66" s="2"/>
      <c r="F66" s="3"/>
      <c r="G66" s="4"/>
      <c r="H66" s="44"/>
      <c r="I66" s="45"/>
      <c r="J66" s="46"/>
      <c r="K66" s="5"/>
      <c r="L66" s="162">
        <f>L67+L68+L69</f>
        <v>513156.00000000006</v>
      </c>
      <c r="M66" s="129"/>
      <c r="N66" s="123">
        <f t="shared" si="17"/>
        <v>0</v>
      </c>
      <c r="O66" s="123">
        <f t="shared" si="24"/>
        <v>0</v>
      </c>
      <c r="P66" s="123">
        <f t="shared" si="21"/>
        <v>0</v>
      </c>
      <c r="Q66" s="123">
        <f t="shared" si="22"/>
        <v>0</v>
      </c>
      <c r="R66" s="123">
        <f t="shared" si="18"/>
        <v>0</v>
      </c>
      <c r="S66" s="123">
        <f t="shared" si="19"/>
        <v>0</v>
      </c>
      <c r="T66" s="126" t="s">
        <v>162</v>
      </c>
      <c r="U66" s="126" t="s">
        <v>163</v>
      </c>
      <c r="V66" s="123">
        <f t="shared" si="4"/>
        <v>0</v>
      </c>
      <c r="W66" s="123">
        <f t="shared" si="5"/>
        <v>0</v>
      </c>
      <c r="X66" s="123">
        <f t="shared" si="6"/>
        <v>0</v>
      </c>
      <c r="Y66" s="123">
        <f t="shared" si="7"/>
        <v>0</v>
      </c>
      <c r="Z66" s="127">
        <f t="shared" si="8"/>
        <v>0</v>
      </c>
      <c r="AA66" s="107">
        <f t="shared" si="20"/>
        <v>513156.00000000006</v>
      </c>
    </row>
    <row r="67" spans="1:27" s="30" customFormat="1" ht="21.95" customHeight="1">
      <c r="A67" s="125">
        <v>46</v>
      </c>
      <c r="B67" s="12" t="s">
        <v>90</v>
      </c>
      <c r="C67" s="43" t="s">
        <v>158</v>
      </c>
      <c r="D67" s="12">
        <v>4.32</v>
      </c>
      <c r="E67" s="43">
        <v>0.2</v>
      </c>
      <c r="F67" s="3"/>
      <c r="G67" s="4"/>
      <c r="H67" s="44"/>
      <c r="I67" s="45">
        <f t="shared" si="25"/>
        <v>4.5200000000000005</v>
      </c>
      <c r="J67" s="46">
        <f t="shared" si="10"/>
        <v>6734800.0000000009</v>
      </c>
      <c r="K67" s="5"/>
      <c r="L67" s="46">
        <f t="shared" si="11"/>
        <v>202044.00000000006</v>
      </c>
      <c r="M67" s="129"/>
      <c r="N67" s="123">
        <f t="shared" si="17"/>
        <v>5760936.0000000009</v>
      </c>
      <c r="O67" s="123">
        <f t="shared" si="24"/>
        <v>675864</v>
      </c>
      <c r="P67" s="123">
        <f t="shared" si="21"/>
        <v>266710</v>
      </c>
      <c r="Q67" s="123">
        <f t="shared" si="22"/>
        <v>31290</v>
      </c>
      <c r="R67" s="123">
        <f t="shared" si="18"/>
        <v>0</v>
      </c>
      <c r="S67" s="123">
        <f t="shared" si="19"/>
        <v>0</v>
      </c>
      <c r="T67" s="126" t="s">
        <v>162</v>
      </c>
      <c r="U67" s="126" t="s">
        <v>163</v>
      </c>
      <c r="V67" s="123">
        <f t="shared" si="4"/>
        <v>6734800.0000000009</v>
      </c>
      <c r="W67" s="123">
        <f t="shared" si="5"/>
        <v>1178590</v>
      </c>
      <c r="X67" s="123">
        <f t="shared" si="6"/>
        <v>202044.00000000003</v>
      </c>
      <c r="Y67" s="123">
        <f t="shared" si="7"/>
        <v>134696.00000000003</v>
      </c>
      <c r="Z67" s="127">
        <f t="shared" si="8"/>
        <v>67348.000000000015</v>
      </c>
      <c r="AA67" s="107">
        <f t="shared" si="20"/>
        <v>6936853.040000001</v>
      </c>
    </row>
    <row r="68" spans="1:27" s="79" customFormat="1" ht="21.95" customHeight="1">
      <c r="A68" s="125">
        <v>47</v>
      </c>
      <c r="B68" s="14" t="s">
        <v>92</v>
      </c>
      <c r="C68" s="1"/>
      <c r="D68" s="12">
        <v>4.0599999999999996</v>
      </c>
      <c r="E68" s="2"/>
      <c r="F68" s="3"/>
      <c r="G68" s="98">
        <v>0.06</v>
      </c>
      <c r="H68" s="151">
        <v>0.24</v>
      </c>
      <c r="I68" s="45">
        <f t="shared" si="25"/>
        <v>4.3</v>
      </c>
      <c r="J68" s="46">
        <f t="shared" si="10"/>
        <v>6407000</v>
      </c>
      <c r="K68" s="5"/>
      <c r="L68" s="46">
        <f t="shared" si="11"/>
        <v>192210</v>
      </c>
      <c r="M68" s="129"/>
      <c r="N68" s="123">
        <f t="shared" si="17"/>
        <v>5414213</v>
      </c>
      <c r="O68" s="123">
        <f t="shared" si="24"/>
        <v>635186.99999999988</v>
      </c>
      <c r="P68" s="123">
        <f t="shared" si="21"/>
        <v>0</v>
      </c>
      <c r="Q68" s="123">
        <f t="shared" si="22"/>
        <v>0</v>
      </c>
      <c r="R68" s="123">
        <f t="shared" si="18"/>
        <v>320052</v>
      </c>
      <c r="S68" s="123">
        <f t="shared" si="19"/>
        <v>37548</v>
      </c>
      <c r="T68" s="126" t="s">
        <v>162</v>
      </c>
      <c r="U68" s="126" t="s">
        <v>163</v>
      </c>
      <c r="V68" s="123">
        <f t="shared" si="4"/>
        <v>6407000</v>
      </c>
      <c r="W68" s="123">
        <f t="shared" si="5"/>
        <v>1121225</v>
      </c>
      <c r="X68" s="123">
        <f t="shared" si="6"/>
        <v>192210</v>
      </c>
      <c r="Y68" s="123">
        <f t="shared" si="7"/>
        <v>128140</v>
      </c>
      <c r="Z68" s="127">
        <f t="shared" si="8"/>
        <v>64070</v>
      </c>
      <c r="AA68" s="107">
        <f t="shared" si="20"/>
        <v>6599218.6600000001</v>
      </c>
    </row>
    <row r="69" spans="1:27" s="95" customFormat="1" ht="21.95" customHeight="1">
      <c r="A69" s="125">
        <v>48</v>
      </c>
      <c r="B69" s="12" t="s">
        <v>86</v>
      </c>
      <c r="C69" s="1"/>
      <c r="D69" s="12">
        <v>2.66</v>
      </c>
      <c r="E69" s="2"/>
      <c r="F69" s="3"/>
      <c r="G69" s="6"/>
      <c r="H69" s="44"/>
      <c r="I69" s="45">
        <f t="shared" si="25"/>
        <v>2.66</v>
      </c>
      <c r="J69" s="46">
        <f t="shared" si="10"/>
        <v>3963400</v>
      </c>
      <c r="K69" s="5"/>
      <c r="L69" s="46">
        <f t="shared" si="11"/>
        <v>118902</v>
      </c>
      <c r="M69" s="129"/>
      <c r="N69" s="123">
        <f t="shared" si="17"/>
        <v>3547243</v>
      </c>
      <c r="O69" s="123">
        <f t="shared" si="24"/>
        <v>416157</v>
      </c>
      <c r="P69" s="123">
        <f t="shared" si="21"/>
        <v>0</v>
      </c>
      <c r="Q69" s="123">
        <f t="shared" si="22"/>
        <v>0</v>
      </c>
      <c r="R69" s="123">
        <f t="shared" si="18"/>
        <v>0</v>
      </c>
      <c r="S69" s="123">
        <f t="shared" si="19"/>
        <v>0</v>
      </c>
      <c r="T69" s="126" t="s">
        <v>162</v>
      </c>
      <c r="U69" s="126" t="s">
        <v>163</v>
      </c>
      <c r="V69" s="123">
        <f t="shared" si="4"/>
        <v>3963400</v>
      </c>
      <c r="W69" s="123">
        <f t="shared" si="5"/>
        <v>693595</v>
      </c>
      <c r="X69" s="123">
        <f t="shared" si="6"/>
        <v>118902</v>
      </c>
      <c r="Y69" s="123">
        <f t="shared" si="7"/>
        <v>79268</v>
      </c>
      <c r="Z69" s="127">
        <f t="shared" si="8"/>
        <v>39634</v>
      </c>
      <c r="AA69" s="107">
        <f t="shared" si="20"/>
        <v>4082307.32</v>
      </c>
    </row>
    <row r="70" spans="1:27" s="30" customFormat="1" ht="21.95" customHeight="1">
      <c r="A70" s="125"/>
      <c r="B70" s="13" t="s">
        <v>94</v>
      </c>
      <c r="C70" s="1"/>
      <c r="D70" s="12"/>
      <c r="E70" s="2"/>
      <c r="F70" s="3"/>
      <c r="G70" s="4"/>
      <c r="H70" s="44"/>
      <c r="I70" s="45"/>
      <c r="J70" s="46"/>
      <c r="K70" s="5"/>
      <c r="L70" s="162">
        <f>L71+L72+L73+L74</f>
        <v>639210</v>
      </c>
      <c r="M70" s="129"/>
      <c r="N70" s="123">
        <f t="shared" si="17"/>
        <v>0</v>
      </c>
      <c r="O70" s="123">
        <f t="shared" si="24"/>
        <v>0</v>
      </c>
      <c r="P70" s="123">
        <f t="shared" si="21"/>
        <v>0</v>
      </c>
      <c r="Q70" s="123">
        <f t="shared" si="22"/>
        <v>0</v>
      </c>
      <c r="R70" s="123">
        <f t="shared" si="18"/>
        <v>0</v>
      </c>
      <c r="S70" s="123">
        <f t="shared" si="19"/>
        <v>0</v>
      </c>
      <c r="T70" s="126" t="s">
        <v>162</v>
      </c>
      <c r="U70" s="126" t="s">
        <v>163</v>
      </c>
      <c r="V70" s="123">
        <f t="shared" si="4"/>
        <v>0</v>
      </c>
      <c r="W70" s="123">
        <f t="shared" si="5"/>
        <v>0</v>
      </c>
      <c r="X70" s="123">
        <f t="shared" si="6"/>
        <v>0</v>
      </c>
      <c r="Y70" s="123">
        <f t="shared" si="7"/>
        <v>0</v>
      </c>
      <c r="Z70" s="127">
        <f t="shared" si="8"/>
        <v>0</v>
      </c>
      <c r="AA70" s="107">
        <f t="shared" si="20"/>
        <v>639210</v>
      </c>
    </row>
    <row r="71" spans="1:27" s="30" customFormat="1" ht="21.95" customHeight="1">
      <c r="A71" s="125">
        <v>49</v>
      </c>
      <c r="B71" s="15" t="s">
        <v>95</v>
      </c>
      <c r="C71" s="1"/>
      <c r="D71" s="90">
        <v>3.86</v>
      </c>
      <c r="E71" s="2"/>
      <c r="F71" s="3"/>
      <c r="G71" s="4"/>
      <c r="H71" s="44"/>
      <c r="I71" s="45">
        <f>H71+E71+D71</f>
        <v>3.86</v>
      </c>
      <c r="J71" s="46">
        <f t="shared" si="10"/>
        <v>5751400</v>
      </c>
      <c r="K71" s="5"/>
      <c r="L71" s="46">
        <f t="shared" si="11"/>
        <v>172542</v>
      </c>
      <c r="M71" s="129"/>
      <c r="N71" s="123">
        <f t="shared" si="17"/>
        <v>5147503</v>
      </c>
      <c r="O71" s="123">
        <f t="shared" si="24"/>
        <v>603897</v>
      </c>
      <c r="P71" s="123">
        <f t="shared" si="21"/>
        <v>0</v>
      </c>
      <c r="Q71" s="123">
        <f t="shared" si="22"/>
        <v>0</v>
      </c>
      <c r="R71" s="123">
        <f t="shared" si="18"/>
        <v>0</v>
      </c>
      <c r="S71" s="123">
        <f t="shared" si="19"/>
        <v>0</v>
      </c>
      <c r="T71" s="126" t="s">
        <v>162</v>
      </c>
      <c r="U71" s="126" t="s">
        <v>163</v>
      </c>
      <c r="V71" s="123">
        <f t="shared" si="4"/>
        <v>5751400</v>
      </c>
      <c r="W71" s="123">
        <f t="shared" si="5"/>
        <v>1006494.9999999999</v>
      </c>
      <c r="X71" s="123">
        <f t="shared" si="6"/>
        <v>172542</v>
      </c>
      <c r="Y71" s="123">
        <f t="shared" si="7"/>
        <v>115028</v>
      </c>
      <c r="Z71" s="127">
        <f t="shared" si="8"/>
        <v>57514</v>
      </c>
      <c r="AA71" s="107">
        <f t="shared" si="20"/>
        <v>5923949.7199999997</v>
      </c>
    </row>
    <row r="72" spans="1:27" s="30" customFormat="1" ht="21.95" customHeight="1">
      <c r="A72" s="125">
        <v>50</v>
      </c>
      <c r="B72" s="15" t="s">
        <v>96</v>
      </c>
      <c r="C72" s="1"/>
      <c r="D72" s="12">
        <v>2.2599999999999998</v>
      </c>
      <c r="E72" s="2"/>
      <c r="F72" s="3"/>
      <c r="G72" s="4"/>
      <c r="H72" s="44"/>
      <c r="I72" s="45">
        <f>H72+E72+D72</f>
        <v>2.2599999999999998</v>
      </c>
      <c r="J72" s="46">
        <f t="shared" si="10"/>
        <v>3367399.9999999995</v>
      </c>
      <c r="K72" s="5"/>
      <c r="L72" s="46">
        <f t="shared" si="11"/>
        <v>101021.99999999997</v>
      </c>
      <c r="M72" s="129"/>
      <c r="N72" s="123">
        <f t="shared" si="17"/>
        <v>3013823</v>
      </c>
      <c r="O72" s="123">
        <f t="shared" si="24"/>
        <v>353576.99999999994</v>
      </c>
      <c r="P72" s="123">
        <f t="shared" si="21"/>
        <v>0</v>
      </c>
      <c r="Q72" s="123">
        <f t="shared" si="22"/>
        <v>0</v>
      </c>
      <c r="R72" s="123">
        <f t="shared" si="18"/>
        <v>0</v>
      </c>
      <c r="S72" s="123">
        <f t="shared" si="19"/>
        <v>0</v>
      </c>
      <c r="T72" s="126" t="s">
        <v>162</v>
      </c>
      <c r="U72" s="126" t="s">
        <v>163</v>
      </c>
      <c r="V72" s="123">
        <f t="shared" si="4"/>
        <v>3367400</v>
      </c>
      <c r="W72" s="123">
        <f t="shared" si="5"/>
        <v>589295</v>
      </c>
      <c r="X72" s="123">
        <f t="shared" si="6"/>
        <v>101022</v>
      </c>
      <c r="Y72" s="123">
        <f t="shared" si="7"/>
        <v>67348</v>
      </c>
      <c r="Z72" s="127">
        <f t="shared" si="8"/>
        <v>33674</v>
      </c>
      <c r="AA72" s="107">
        <f t="shared" si="20"/>
        <v>3468426.5199999996</v>
      </c>
    </row>
    <row r="73" spans="1:27" s="30" customFormat="1" ht="21.95" customHeight="1">
      <c r="A73" s="125">
        <v>51</v>
      </c>
      <c r="B73" s="12" t="s">
        <v>97</v>
      </c>
      <c r="C73" s="43" t="s">
        <v>158</v>
      </c>
      <c r="D73" s="149">
        <v>4.32</v>
      </c>
      <c r="E73" s="43">
        <v>0.2</v>
      </c>
      <c r="F73" s="3"/>
      <c r="G73" s="4"/>
      <c r="H73" s="44"/>
      <c r="I73" s="45">
        <f>H73+E73+D73</f>
        <v>4.5200000000000005</v>
      </c>
      <c r="J73" s="46">
        <f t="shared" si="10"/>
        <v>6734800.0000000009</v>
      </c>
      <c r="K73" s="5"/>
      <c r="L73" s="46">
        <f t="shared" si="11"/>
        <v>202044.00000000006</v>
      </c>
      <c r="M73" s="129"/>
      <c r="N73" s="123">
        <f t="shared" si="17"/>
        <v>5760936.0000000009</v>
      </c>
      <c r="O73" s="123">
        <f t="shared" si="24"/>
        <v>675864</v>
      </c>
      <c r="P73" s="123">
        <f t="shared" si="21"/>
        <v>266710</v>
      </c>
      <c r="Q73" s="123">
        <f t="shared" si="22"/>
        <v>31290</v>
      </c>
      <c r="R73" s="123">
        <f t="shared" si="18"/>
        <v>0</v>
      </c>
      <c r="S73" s="123">
        <f t="shared" si="19"/>
        <v>0</v>
      </c>
      <c r="T73" s="126" t="s">
        <v>162</v>
      </c>
      <c r="U73" s="126" t="s">
        <v>163</v>
      </c>
      <c r="V73" s="123">
        <f t="shared" si="4"/>
        <v>6734800.0000000009</v>
      </c>
      <c r="W73" s="123">
        <f t="shared" si="5"/>
        <v>1178590</v>
      </c>
      <c r="X73" s="123">
        <f t="shared" si="6"/>
        <v>202044.00000000003</v>
      </c>
      <c r="Y73" s="123">
        <f t="shared" si="7"/>
        <v>134696.00000000003</v>
      </c>
      <c r="Z73" s="127">
        <f t="shared" si="8"/>
        <v>67348.000000000015</v>
      </c>
      <c r="AA73" s="130">
        <f t="shared" si="20"/>
        <v>6936853.040000001</v>
      </c>
    </row>
    <row r="74" spans="1:27" s="30" customFormat="1" ht="21.95" customHeight="1">
      <c r="A74" s="125">
        <v>52</v>
      </c>
      <c r="B74" s="12" t="s">
        <v>98</v>
      </c>
      <c r="C74" s="1"/>
      <c r="D74" s="12">
        <v>3.66</v>
      </c>
      <c r="E74" s="2"/>
      <c r="F74" s="3"/>
      <c r="G74" s="4"/>
      <c r="H74" s="44"/>
      <c r="I74" s="45">
        <f>H74+E74+D74</f>
        <v>3.66</v>
      </c>
      <c r="J74" s="46">
        <f t="shared" si="10"/>
        <v>5453400</v>
      </c>
      <c r="K74" s="5"/>
      <c r="L74" s="46">
        <f t="shared" si="11"/>
        <v>163602</v>
      </c>
      <c r="M74" s="129"/>
      <c r="N74" s="123">
        <f t="shared" si="17"/>
        <v>4880793</v>
      </c>
      <c r="O74" s="123">
        <f t="shared" si="24"/>
        <v>572607</v>
      </c>
      <c r="P74" s="123">
        <f t="shared" si="21"/>
        <v>0</v>
      </c>
      <c r="Q74" s="123">
        <f t="shared" si="22"/>
        <v>0</v>
      </c>
      <c r="R74" s="123">
        <f t="shared" si="18"/>
        <v>0</v>
      </c>
      <c r="S74" s="123">
        <f t="shared" si="19"/>
        <v>0</v>
      </c>
      <c r="T74" s="126" t="s">
        <v>162</v>
      </c>
      <c r="U74" s="126" t="s">
        <v>163</v>
      </c>
      <c r="V74" s="123">
        <f t="shared" si="4"/>
        <v>5453400</v>
      </c>
      <c r="W74" s="123">
        <f t="shared" si="5"/>
        <v>954344.99999999988</v>
      </c>
      <c r="X74" s="123">
        <f t="shared" si="6"/>
        <v>163602</v>
      </c>
      <c r="Y74" s="123">
        <f t="shared" si="7"/>
        <v>109068</v>
      </c>
      <c r="Z74" s="127">
        <f t="shared" si="8"/>
        <v>54534</v>
      </c>
      <c r="AA74" s="107">
        <f t="shared" si="20"/>
        <v>5617009.3200000003</v>
      </c>
    </row>
    <row r="75" spans="1:27" s="30" customFormat="1" ht="21.95" customHeight="1">
      <c r="A75" s="125"/>
      <c r="B75" s="13" t="s">
        <v>99</v>
      </c>
      <c r="C75" s="1"/>
      <c r="D75" s="12"/>
      <c r="E75" s="2"/>
      <c r="F75" s="3"/>
      <c r="G75" s="4"/>
      <c r="H75" s="44"/>
      <c r="I75" s="45"/>
      <c r="J75" s="46"/>
      <c r="K75" s="5"/>
      <c r="L75" s="162">
        <f>L76+L77+L78</f>
        <v>522990</v>
      </c>
      <c r="M75" s="129"/>
      <c r="N75" s="123">
        <f t="shared" ref="N75:N106" si="26">D75*T75*1490000</f>
        <v>0</v>
      </c>
      <c r="O75" s="123">
        <f t="shared" si="24"/>
        <v>0</v>
      </c>
      <c r="P75" s="123">
        <f t="shared" si="21"/>
        <v>0</v>
      </c>
      <c r="Q75" s="123">
        <f t="shared" si="22"/>
        <v>0</v>
      </c>
      <c r="R75" s="123">
        <f t="shared" ref="R75:R106" si="27">H75*1490000*T75</f>
        <v>0</v>
      </c>
      <c r="S75" s="123">
        <f t="shared" ref="S75:S106" si="28">H75*1490000*U75</f>
        <v>0</v>
      </c>
      <c r="T75" s="126" t="s">
        <v>162</v>
      </c>
      <c r="U75" s="126" t="s">
        <v>163</v>
      </c>
      <c r="V75" s="123">
        <f t="shared" ref="V75:V134" si="29">N75+O75+P75+Q75+R75+S75</f>
        <v>0</v>
      </c>
      <c r="W75" s="123">
        <f t="shared" ref="W75:W134" si="30">V75*17.5%</f>
        <v>0</v>
      </c>
      <c r="X75" s="123">
        <f t="shared" ref="X75:X134" si="31">V75*3%</f>
        <v>0</v>
      </c>
      <c r="Y75" s="123">
        <f t="shared" ref="Y75:Y134" si="32">V75*2%</f>
        <v>0</v>
      </c>
      <c r="Z75" s="127">
        <f t="shared" ref="Z75:Z134" si="33">V75*1%</f>
        <v>0</v>
      </c>
      <c r="AA75" s="107">
        <f t="shared" ref="AA75:AA105" si="34">SUM(D75:M75)</f>
        <v>522990</v>
      </c>
    </row>
    <row r="76" spans="1:27" s="79" customFormat="1" ht="21.95" customHeight="1">
      <c r="A76" s="125">
        <v>53</v>
      </c>
      <c r="B76" s="14" t="s">
        <v>100</v>
      </c>
      <c r="C76" s="43" t="s">
        <v>158</v>
      </c>
      <c r="D76" s="12">
        <v>4.0599999999999996</v>
      </c>
      <c r="E76" s="43">
        <v>0.2</v>
      </c>
      <c r="F76" s="3"/>
      <c r="G76" s="98">
        <v>0.08</v>
      </c>
      <c r="H76" s="151">
        <v>0.32</v>
      </c>
      <c r="I76" s="45">
        <f>H76+E76+D76</f>
        <v>4.58</v>
      </c>
      <c r="J76" s="46">
        <f t="shared" ref="J76:J129" si="35">I76*1490000</f>
        <v>6824200</v>
      </c>
      <c r="K76" s="5"/>
      <c r="L76" s="46">
        <f t="shared" ref="L76:L134" si="36">J76*1%*3</f>
        <v>204726</v>
      </c>
      <c r="M76" s="129"/>
      <c r="N76" s="123">
        <f t="shared" si="26"/>
        <v>5414213</v>
      </c>
      <c r="O76" s="123">
        <f t="shared" si="24"/>
        <v>635186.99999999988</v>
      </c>
      <c r="P76" s="123">
        <f t="shared" si="21"/>
        <v>266710</v>
      </c>
      <c r="Q76" s="123">
        <f t="shared" si="22"/>
        <v>31290</v>
      </c>
      <c r="R76" s="123">
        <f t="shared" si="27"/>
        <v>426736</v>
      </c>
      <c r="S76" s="123">
        <f t="shared" si="28"/>
        <v>50064</v>
      </c>
      <c r="T76" s="126" t="s">
        <v>162</v>
      </c>
      <c r="U76" s="126" t="s">
        <v>163</v>
      </c>
      <c r="V76" s="123">
        <f t="shared" si="29"/>
        <v>6824200</v>
      </c>
      <c r="W76" s="123">
        <f t="shared" si="30"/>
        <v>1194235</v>
      </c>
      <c r="X76" s="123">
        <f t="shared" si="31"/>
        <v>204726</v>
      </c>
      <c r="Y76" s="123">
        <f t="shared" si="32"/>
        <v>136484</v>
      </c>
      <c r="Z76" s="127">
        <f t="shared" si="33"/>
        <v>68242</v>
      </c>
      <c r="AA76" s="107">
        <f t="shared" si="34"/>
        <v>7028935.2400000002</v>
      </c>
    </row>
    <row r="77" spans="1:27" s="30" customFormat="1" ht="21.95" customHeight="1">
      <c r="A77" s="125">
        <v>54</v>
      </c>
      <c r="B77" s="14" t="s">
        <v>101</v>
      </c>
      <c r="C77" s="1"/>
      <c r="D77" s="12">
        <v>3.66</v>
      </c>
      <c r="E77" s="2"/>
      <c r="F77" s="3"/>
      <c r="G77" s="4"/>
      <c r="H77" s="44"/>
      <c r="I77" s="45">
        <f>H77+E77+D77</f>
        <v>3.66</v>
      </c>
      <c r="J77" s="46">
        <f t="shared" si="35"/>
        <v>5453400</v>
      </c>
      <c r="K77" s="5"/>
      <c r="L77" s="46">
        <f t="shared" si="36"/>
        <v>163602</v>
      </c>
      <c r="M77" s="129"/>
      <c r="N77" s="123">
        <f t="shared" si="26"/>
        <v>4880793</v>
      </c>
      <c r="O77" s="123">
        <f t="shared" si="24"/>
        <v>572607</v>
      </c>
      <c r="P77" s="123">
        <f t="shared" si="21"/>
        <v>0</v>
      </c>
      <c r="Q77" s="123">
        <f t="shared" si="22"/>
        <v>0</v>
      </c>
      <c r="R77" s="123">
        <f t="shared" si="27"/>
        <v>0</v>
      </c>
      <c r="S77" s="123">
        <f t="shared" si="28"/>
        <v>0</v>
      </c>
      <c r="T77" s="126" t="s">
        <v>162</v>
      </c>
      <c r="U77" s="126" t="s">
        <v>163</v>
      </c>
      <c r="V77" s="123">
        <f t="shared" si="29"/>
        <v>5453400</v>
      </c>
      <c r="W77" s="123">
        <f t="shared" si="30"/>
        <v>954344.99999999988</v>
      </c>
      <c r="X77" s="123">
        <f t="shared" si="31"/>
        <v>163602</v>
      </c>
      <c r="Y77" s="123">
        <f t="shared" si="32"/>
        <v>109068</v>
      </c>
      <c r="Z77" s="127">
        <f t="shared" si="33"/>
        <v>54534</v>
      </c>
      <c r="AA77" s="107">
        <f t="shared" si="34"/>
        <v>5617009.3200000003</v>
      </c>
    </row>
    <row r="78" spans="1:27" s="30" customFormat="1" ht="21.95" customHeight="1">
      <c r="A78" s="125">
        <v>55</v>
      </c>
      <c r="B78" s="12" t="s">
        <v>102</v>
      </c>
      <c r="C78" s="1"/>
      <c r="D78" s="12">
        <v>3.46</v>
      </c>
      <c r="E78" s="2"/>
      <c r="F78" s="3"/>
      <c r="G78" s="4"/>
      <c r="H78" s="44"/>
      <c r="I78" s="45">
        <f>H78+E78+D78</f>
        <v>3.46</v>
      </c>
      <c r="J78" s="46">
        <f t="shared" si="35"/>
        <v>5155400</v>
      </c>
      <c r="K78" s="5"/>
      <c r="L78" s="46">
        <f t="shared" si="36"/>
        <v>154662</v>
      </c>
      <c r="M78" s="129"/>
      <c r="N78" s="123">
        <f t="shared" si="26"/>
        <v>4614083</v>
      </c>
      <c r="O78" s="123">
        <f t="shared" si="24"/>
        <v>541317</v>
      </c>
      <c r="P78" s="123">
        <f t="shared" si="21"/>
        <v>0</v>
      </c>
      <c r="Q78" s="123">
        <f t="shared" si="22"/>
        <v>0</v>
      </c>
      <c r="R78" s="123">
        <f t="shared" si="27"/>
        <v>0</v>
      </c>
      <c r="S78" s="123">
        <f t="shared" si="28"/>
        <v>0</v>
      </c>
      <c r="T78" s="126" t="s">
        <v>162</v>
      </c>
      <c r="U78" s="126" t="s">
        <v>163</v>
      </c>
      <c r="V78" s="123">
        <f t="shared" si="29"/>
        <v>5155400</v>
      </c>
      <c r="W78" s="123">
        <f t="shared" si="30"/>
        <v>902195</v>
      </c>
      <c r="X78" s="123">
        <f t="shared" si="31"/>
        <v>154662</v>
      </c>
      <c r="Y78" s="123">
        <f t="shared" si="32"/>
        <v>103108</v>
      </c>
      <c r="Z78" s="127">
        <f t="shared" si="33"/>
        <v>51554</v>
      </c>
      <c r="AA78" s="107">
        <f t="shared" si="34"/>
        <v>5310068.92</v>
      </c>
    </row>
    <row r="79" spans="1:27" s="30" customFormat="1" ht="21.95" customHeight="1">
      <c r="A79" s="125"/>
      <c r="B79" s="13" t="s">
        <v>104</v>
      </c>
      <c r="C79" s="1"/>
      <c r="D79" s="12"/>
      <c r="E79" s="2"/>
      <c r="F79" s="3"/>
      <c r="G79" s="4"/>
      <c r="H79" s="44"/>
      <c r="I79" s="45"/>
      <c r="J79" s="46"/>
      <c r="K79" s="5"/>
      <c r="L79" s="162">
        <f>L80+L81+L82+L83</f>
        <v>573501</v>
      </c>
      <c r="M79" s="129"/>
      <c r="N79" s="123">
        <f t="shared" si="26"/>
        <v>0</v>
      </c>
      <c r="O79" s="123">
        <f t="shared" si="24"/>
        <v>0</v>
      </c>
      <c r="P79" s="123">
        <f t="shared" ref="P79:P110" si="37">E79*1490000*T79</f>
        <v>0</v>
      </c>
      <c r="Q79" s="123">
        <f t="shared" ref="Q79:Q110" si="38">E79*1490000*U79</f>
        <v>0</v>
      </c>
      <c r="R79" s="123">
        <f t="shared" si="27"/>
        <v>0</v>
      </c>
      <c r="S79" s="123">
        <f t="shared" si="28"/>
        <v>0</v>
      </c>
      <c r="T79" s="126" t="s">
        <v>162</v>
      </c>
      <c r="U79" s="126" t="s">
        <v>163</v>
      </c>
      <c r="V79" s="123">
        <f t="shared" si="29"/>
        <v>0</v>
      </c>
      <c r="W79" s="123">
        <f t="shared" si="30"/>
        <v>0</v>
      </c>
      <c r="X79" s="123">
        <f t="shared" si="31"/>
        <v>0</v>
      </c>
      <c r="Y79" s="123">
        <f t="shared" si="32"/>
        <v>0</v>
      </c>
      <c r="Z79" s="127">
        <f t="shared" si="33"/>
        <v>0</v>
      </c>
      <c r="AA79" s="107">
        <f t="shared" si="34"/>
        <v>573501</v>
      </c>
    </row>
    <row r="80" spans="1:27" s="79" customFormat="1" ht="21.95" customHeight="1">
      <c r="A80" s="125">
        <v>56</v>
      </c>
      <c r="B80" s="12" t="s">
        <v>105</v>
      </c>
      <c r="C80" s="1"/>
      <c r="D80" s="12">
        <v>4.0599999999999996</v>
      </c>
      <c r="E80" s="2"/>
      <c r="F80" s="3"/>
      <c r="G80" s="98">
        <v>0.06</v>
      </c>
      <c r="H80" s="151">
        <v>0.24</v>
      </c>
      <c r="I80" s="45">
        <f>H80+E80+D80</f>
        <v>4.3</v>
      </c>
      <c r="J80" s="46">
        <f t="shared" si="35"/>
        <v>6407000</v>
      </c>
      <c r="K80" s="5"/>
      <c r="L80" s="46">
        <f t="shared" si="36"/>
        <v>192210</v>
      </c>
      <c r="M80" s="129"/>
      <c r="N80" s="123">
        <f t="shared" si="26"/>
        <v>5414213</v>
      </c>
      <c r="O80" s="123">
        <f t="shared" si="24"/>
        <v>635186.99999999988</v>
      </c>
      <c r="P80" s="123">
        <f t="shared" si="37"/>
        <v>0</v>
      </c>
      <c r="Q80" s="123">
        <f t="shared" si="38"/>
        <v>0</v>
      </c>
      <c r="R80" s="123">
        <f t="shared" si="27"/>
        <v>320052</v>
      </c>
      <c r="S80" s="123">
        <f t="shared" si="28"/>
        <v>37548</v>
      </c>
      <c r="T80" s="126" t="s">
        <v>162</v>
      </c>
      <c r="U80" s="126" t="s">
        <v>163</v>
      </c>
      <c r="V80" s="123">
        <f t="shared" si="29"/>
        <v>6407000</v>
      </c>
      <c r="W80" s="123">
        <f t="shared" si="30"/>
        <v>1121225</v>
      </c>
      <c r="X80" s="123">
        <f t="shared" si="31"/>
        <v>192210</v>
      </c>
      <c r="Y80" s="123">
        <f t="shared" si="32"/>
        <v>128140</v>
      </c>
      <c r="Z80" s="127">
        <f t="shared" si="33"/>
        <v>64070</v>
      </c>
      <c r="AA80" s="107">
        <f t="shared" si="34"/>
        <v>6599218.6600000001</v>
      </c>
    </row>
    <row r="81" spans="1:27" s="30" customFormat="1" ht="21.95" customHeight="1">
      <c r="A81" s="125">
        <v>57</v>
      </c>
      <c r="B81" s="14" t="s">
        <v>106</v>
      </c>
      <c r="C81" s="1"/>
      <c r="D81" s="12">
        <v>2.2599999999999998</v>
      </c>
      <c r="E81" s="2"/>
      <c r="F81" s="3"/>
      <c r="G81" s="4"/>
      <c r="H81" s="44"/>
      <c r="I81" s="45">
        <f>H81+E81+D81</f>
        <v>2.2599999999999998</v>
      </c>
      <c r="J81" s="46">
        <f t="shared" si="35"/>
        <v>3367399.9999999995</v>
      </c>
      <c r="K81" s="5"/>
      <c r="L81" s="46">
        <f t="shared" si="36"/>
        <v>101021.99999999997</v>
      </c>
      <c r="M81" s="129"/>
      <c r="N81" s="123">
        <f t="shared" si="26"/>
        <v>3013823</v>
      </c>
      <c r="O81" s="123">
        <f t="shared" si="24"/>
        <v>353576.99999999994</v>
      </c>
      <c r="P81" s="123">
        <f t="shared" si="37"/>
        <v>0</v>
      </c>
      <c r="Q81" s="123">
        <f t="shared" si="38"/>
        <v>0</v>
      </c>
      <c r="R81" s="123">
        <f t="shared" si="27"/>
        <v>0</v>
      </c>
      <c r="S81" s="123">
        <f t="shared" si="28"/>
        <v>0</v>
      </c>
      <c r="T81" s="126" t="s">
        <v>162</v>
      </c>
      <c r="U81" s="126" t="s">
        <v>163</v>
      </c>
      <c r="V81" s="123">
        <f t="shared" si="29"/>
        <v>3367400</v>
      </c>
      <c r="W81" s="123">
        <f t="shared" si="30"/>
        <v>589295</v>
      </c>
      <c r="X81" s="123">
        <f t="shared" si="31"/>
        <v>101022</v>
      </c>
      <c r="Y81" s="123">
        <v>67348</v>
      </c>
      <c r="Z81" s="127">
        <f t="shared" si="33"/>
        <v>33674</v>
      </c>
      <c r="AA81" s="107">
        <f t="shared" si="34"/>
        <v>3468426.5199999996</v>
      </c>
    </row>
    <row r="82" spans="1:27" s="30" customFormat="1" ht="21.95" customHeight="1">
      <c r="A82" s="125">
        <v>58</v>
      </c>
      <c r="B82" s="12" t="s">
        <v>107</v>
      </c>
      <c r="C82" s="43" t="s">
        <v>158</v>
      </c>
      <c r="D82" s="12">
        <v>3.66</v>
      </c>
      <c r="E82" s="43">
        <v>0.2</v>
      </c>
      <c r="F82" s="3"/>
      <c r="G82" s="4"/>
      <c r="H82" s="44"/>
      <c r="I82" s="45">
        <f>H82+E82+D82</f>
        <v>3.8600000000000003</v>
      </c>
      <c r="J82" s="46">
        <f t="shared" si="35"/>
        <v>5751400.0000000009</v>
      </c>
      <c r="K82" s="5"/>
      <c r="L82" s="46">
        <f t="shared" si="36"/>
        <v>172542.00000000003</v>
      </c>
      <c r="M82" s="129"/>
      <c r="N82" s="123">
        <f t="shared" si="26"/>
        <v>4880793</v>
      </c>
      <c r="O82" s="123">
        <f t="shared" si="24"/>
        <v>572607</v>
      </c>
      <c r="P82" s="123">
        <f t="shared" si="37"/>
        <v>266710</v>
      </c>
      <c r="Q82" s="123">
        <f t="shared" si="38"/>
        <v>31290</v>
      </c>
      <c r="R82" s="123">
        <f t="shared" si="27"/>
        <v>0</v>
      </c>
      <c r="S82" s="123">
        <f t="shared" si="28"/>
        <v>0</v>
      </c>
      <c r="T82" s="126" t="s">
        <v>162</v>
      </c>
      <c r="U82" s="126" t="s">
        <v>163</v>
      </c>
      <c r="V82" s="123">
        <f t="shared" si="29"/>
        <v>5751400</v>
      </c>
      <c r="W82" s="123">
        <f t="shared" si="30"/>
        <v>1006494.9999999999</v>
      </c>
      <c r="X82" s="123">
        <f t="shared" si="31"/>
        <v>172542</v>
      </c>
      <c r="Y82" s="123">
        <f t="shared" si="32"/>
        <v>115028</v>
      </c>
      <c r="Z82" s="127">
        <f t="shared" si="33"/>
        <v>57514</v>
      </c>
      <c r="AA82" s="107">
        <f t="shared" si="34"/>
        <v>5923949.7200000007</v>
      </c>
    </row>
    <row r="83" spans="1:27" s="30" customFormat="1" ht="21.95" customHeight="1">
      <c r="A83" s="125">
        <v>59</v>
      </c>
      <c r="B83" s="14" t="s">
        <v>108</v>
      </c>
      <c r="C83" s="1"/>
      <c r="D83" s="12">
        <v>2.41</v>
      </c>
      <c r="E83" s="2"/>
      <c r="F83" s="3"/>
      <c r="G83" s="4"/>
      <c r="H83" s="44"/>
      <c r="I83" s="45">
        <f>H83+E83+D83</f>
        <v>2.41</v>
      </c>
      <c r="J83" s="46">
        <f t="shared" si="35"/>
        <v>3590900</v>
      </c>
      <c r="K83" s="5"/>
      <c r="L83" s="46">
        <f t="shared" si="36"/>
        <v>107727</v>
      </c>
      <c r="M83" s="129"/>
      <c r="N83" s="123">
        <f t="shared" si="26"/>
        <v>3213855.5</v>
      </c>
      <c r="O83" s="123">
        <f t="shared" si="24"/>
        <v>377044.5</v>
      </c>
      <c r="P83" s="123">
        <f t="shared" si="37"/>
        <v>0</v>
      </c>
      <c r="Q83" s="123">
        <f t="shared" si="38"/>
        <v>0</v>
      </c>
      <c r="R83" s="123">
        <f t="shared" si="27"/>
        <v>0</v>
      </c>
      <c r="S83" s="123">
        <f t="shared" si="28"/>
        <v>0</v>
      </c>
      <c r="T83" s="126" t="s">
        <v>162</v>
      </c>
      <c r="U83" s="126" t="s">
        <v>163</v>
      </c>
      <c r="V83" s="123">
        <f t="shared" si="29"/>
        <v>3590900</v>
      </c>
      <c r="W83" s="123">
        <f t="shared" si="30"/>
        <v>628407.5</v>
      </c>
      <c r="X83" s="123">
        <f t="shared" si="31"/>
        <v>107727</v>
      </c>
      <c r="Y83" s="123">
        <f t="shared" si="32"/>
        <v>71818</v>
      </c>
      <c r="Z83" s="127">
        <f t="shared" si="33"/>
        <v>35909</v>
      </c>
      <c r="AA83" s="107">
        <f t="shared" si="34"/>
        <v>3698631.82</v>
      </c>
    </row>
    <row r="84" spans="1:27" s="30" customFormat="1" ht="21.95" customHeight="1">
      <c r="A84" s="125"/>
      <c r="B84" s="13" t="s">
        <v>109</v>
      </c>
      <c r="C84" s="1"/>
      <c r="D84" s="12"/>
      <c r="E84" s="2"/>
      <c r="F84" s="3"/>
      <c r="G84" s="4"/>
      <c r="H84" s="44"/>
      <c r="I84" s="45"/>
      <c r="J84" s="46"/>
      <c r="K84" s="5"/>
      <c r="L84" s="162">
        <f>L85+L86+L87+L88</f>
        <v>517626</v>
      </c>
      <c r="M84" s="129"/>
      <c r="N84" s="123">
        <f t="shared" si="26"/>
        <v>0</v>
      </c>
      <c r="O84" s="123">
        <f t="shared" si="24"/>
        <v>0</v>
      </c>
      <c r="P84" s="123">
        <f t="shared" si="37"/>
        <v>0</v>
      </c>
      <c r="Q84" s="123">
        <f t="shared" si="38"/>
        <v>0</v>
      </c>
      <c r="R84" s="123">
        <f t="shared" si="27"/>
        <v>0</v>
      </c>
      <c r="S84" s="123">
        <f t="shared" si="28"/>
        <v>0</v>
      </c>
      <c r="T84" s="126" t="s">
        <v>162</v>
      </c>
      <c r="U84" s="126" t="s">
        <v>163</v>
      </c>
      <c r="V84" s="123">
        <f t="shared" si="29"/>
        <v>0</v>
      </c>
      <c r="W84" s="123">
        <f t="shared" si="30"/>
        <v>0</v>
      </c>
      <c r="X84" s="123">
        <f t="shared" si="31"/>
        <v>0</v>
      </c>
      <c r="Y84" s="123">
        <f t="shared" si="32"/>
        <v>0</v>
      </c>
      <c r="Z84" s="127">
        <f t="shared" si="33"/>
        <v>0</v>
      </c>
      <c r="AA84" s="107">
        <f t="shared" si="34"/>
        <v>517626</v>
      </c>
    </row>
    <row r="85" spans="1:27" s="30" customFormat="1" ht="21.95" customHeight="1">
      <c r="A85" s="125">
        <v>60</v>
      </c>
      <c r="B85" s="12" t="s">
        <v>110</v>
      </c>
      <c r="C85" s="1"/>
      <c r="D85" s="12">
        <v>2.2599999999999998</v>
      </c>
      <c r="E85" s="2"/>
      <c r="F85" s="3"/>
      <c r="G85" s="4"/>
      <c r="H85" s="44"/>
      <c r="I85" s="45">
        <f>H85+E85+D85</f>
        <v>2.2599999999999998</v>
      </c>
      <c r="J85" s="46">
        <f t="shared" si="35"/>
        <v>3367399.9999999995</v>
      </c>
      <c r="K85" s="5"/>
      <c r="L85" s="46">
        <f t="shared" si="36"/>
        <v>101021.99999999997</v>
      </c>
      <c r="M85" s="129"/>
      <c r="N85" s="123">
        <f t="shared" si="26"/>
        <v>3013823</v>
      </c>
      <c r="O85" s="123">
        <f t="shared" si="24"/>
        <v>353576.99999999994</v>
      </c>
      <c r="P85" s="123">
        <f t="shared" si="37"/>
        <v>0</v>
      </c>
      <c r="Q85" s="123">
        <f t="shared" si="38"/>
        <v>0</v>
      </c>
      <c r="R85" s="123">
        <f t="shared" si="27"/>
        <v>0</v>
      </c>
      <c r="S85" s="123">
        <f t="shared" si="28"/>
        <v>0</v>
      </c>
      <c r="T85" s="126" t="s">
        <v>162</v>
      </c>
      <c r="U85" s="126" t="s">
        <v>163</v>
      </c>
      <c r="V85" s="123">
        <f t="shared" si="29"/>
        <v>3367400</v>
      </c>
      <c r="W85" s="123">
        <f t="shared" si="30"/>
        <v>589295</v>
      </c>
      <c r="X85" s="123">
        <f t="shared" si="31"/>
        <v>101022</v>
      </c>
      <c r="Y85" s="123">
        <f t="shared" si="32"/>
        <v>67348</v>
      </c>
      <c r="Z85" s="127">
        <f t="shared" si="33"/>
        <v>33674</v>
      </c>
      <c r="AA85" s="107">
        <f t="shared" si="34"/>
        <v>3468426.5199999996</v>
      </c>
    </row>
    <row r="86" spans="1:27" s="30" customFormat="1" ht="21.95" customHeight="1">
      <c r="A86" s="125">
        <v>61</v>
      </c>
      <c r="B86" s="12" t="s">
        <v>110</v>
      </c>
      <c r="C86" s="1"/>
      <c r="D86" s="12">
        <v>3.26</v>
      </c>
      <c r="E86" s="2"/>
      <c r="F86" s="3"/>
      <c r="G86" s="4"/>
      <c r="H86" s="44"/>
      <c r="I86" s="45">
        <f>H86+E86+D86</f>
        <v>3.26</v>
      </c>
      <c r="J86" s="46">
        <f t="shared" si="35"/>
        <v>4857400</v>
      </c>
      <c r="K86" s="5"/>
      <c r="L86" s="46">
        <f t="shared" si="36"/>
        <v>145722</v>
      </c>
      <c r="M86" s="129"/>
      <c r="N86" s="123">
        <f t="shared" si="26"/>
        <v>4347373</v>
      </c>
      <c r="O86" s="123">
        <f t="shared" si="24"/>
        <v>510027</v>
      </c>
      <c r="P86" s="123">
        <f t="shared" si="37"/>
        <v>0</v>
      </c>
      <c r="Q86" s="123">
        <f t="shared" si="38"/>
        <v>0</v>
      </c>
      <c r="R86" s="123">
        <f t="shared" si="27"/>
        <v>0</v>
      </c>
      <c r="S86" s="123">
        <f t="shared" si="28"/>
        <v>0</v>
      </c>
      <c r="T86" s="126" t="s">
        <v>162</v>
      </c>
      <c r="U86" s="126" t="s">
        <v>163</v>
      </c>
      <c r="V86" s="123">
        <f t="shared" si="29"/>
        <v>4857400</v>
      </c>
      <c r="W86" s="123">
        <f t="shared" si="30"/>
        <v>850045</v>
      </c>
      <c r="X86" s="123">
        <f t="shared" si="31"/>
        <v>145722</v>
      </c>
      <c r="Y86" s="123">
        <f t="shared" si="32"/>
        <v>97148</v>
      </c>
      <c r="Z86" s="127">
        <f t="shared" si="33"/>
        <v>48574</v>
      </c>
      <c r="AA86" s="107">
        <f t="shared" si="34"/>
        <v>5003128.5199999996</v>
      </c>
    </row>
    <row r="87" spans="1:27" s="30" customFormat="1" ht="21.95" customHeight="1">
      <c r="A87" s="125">
        <v>62</v>
      </c>
      <c r="B87" s="12" t="s">
        <v>111</v>
      </c>
      <c r="C87" s="1"/>
      <c r="D87" s="12">
        <v>3.03</v>
      </c>
      <c r="E87" s="2"/>
      <c r="F87" s="3"/>
      <c r="G87" s="4"/>
      <c r="H87" s="44"/>
      <c r="I87" s="45">
        <f>H87+E87+D87</f>
        <v>3.03</v>
      </c>
      <c r="J87" s="46">
        <f t="shared" si="35"/>
        <v>4514700</v>
      </c>
      <c r="K87" s="5"/>
      <c r="L87" s="46">
        <f t="shared" si="36"/>
        <v>135441</v>
      </c>
      <c r="M87" s="129"/>
      <c r="N87" s="123">
        <f t="shared" si="26"/>
        <v>4040656.5</v>
      </c>
      <c r="O87" s="123">
        <f t="shared" si="24"/>
        <v>474043.5</v>
      </c>
      <c r="P87" s="123">
        <f t="shared" si="37"/>
        <v>0</v>
      </c>
      <c r="Q87" s="123">
        <f t="shared" si="38"/>
        <v>0</v>
      </c>
      <c r="R87" s="123">
        <f t="shared" si="27"/>
        <v>0</v>
      </c>
      <c r="S87" s="123">
        <f t="shared" si="28"/>
        <v>0</v>
      </c>
      <c r="T87" s="126" t="s">
        <v>162</v>
      </c>
      <c r="U87" s="126" t="s">
        <v>163</v>
      </c>
      <c r="V87" s="123">
        <f t="shared" si="29"/>
        <v>4514700</v>
      </c>
      <c r="W87" s="123">
        <f t="shared" si="30"/>
        <v>790072.5</v>
      </c>
      <c r="X87" s="123">
        <f t="shared" si="31"/>
        <v>135441</v>
      </c>
      <c r="Y87" s="123">
        <f t="shared" si="32"/>
        <v>90294</v>
      </c>
      <c r="Z87" s="127">
        <f t="shared" si="33"/>
        <v>45147</v>
      </c>
      <c r="AA87" s="107">
        <f t="shared" si="34"/>
        <v>4650147.0599999996</v>
      </c>
    </row>
    <row r="88" spans="1:27" s="95" customFormat="1" ht="21.95" customHeight="1">
      <c r="A88" s="125">
        <v>63</v>
      </c>
      <c r="B88" s="12" t="s">
        <v>112</v>
      </c>
      <c r="C88" s="1"/>
      <c r="D88" s="12">
        <v>3.03</v>
      </c>
      <c r="E88" s="2"/>
      <c r="F88" s="3"/>
      <c r="G88" s="4"/>
      <c r="H88" s="44"/>
      <c r="I88" s="45">
        <f>H88+E88+D88</f>
        <v>3.03</v>
      </c>
      <c r="J88" s="46">
        <f t="shared" si="35"/>
        <v>4514700</v>
      </c>
      <c r="K88" s="5"/>
      <c r="L88" s="46">
        <f t="shared" si="36"/>
        <v>135441</v>
      </c>
      <c r="M88" s="129"/>
      <c r="N88" s="123">
        <f t="shared" si="26"/>
        <v>4040656.5</v>
      </c>
      <c r="O88" s="123">
        <f t="shared" si="24"/>
        <v>474043.5</v>
      </c>
      <c r="P88" s="123">
        <f t="shared" si="37"/>
        <v>0</v>
      </c>
      <c r="Q88" s="123">
        <f t="shared" si="38"/>
        <v>0</v>
      </c>
      <c r="R88" s="123">
        <f t="shared" si="27"/>
        <v>0</v>
      </c>
      <c r="S88" s="123">
        <f t="shared" si="28"/>
        <v>0</v>
      </c>
      <c r="T88" s="126" t="s">
        <v>162</v>
      </c>
      <c r="U88" s="126" t="s">
        <v>163</v>
      </c>
      <c r="V88" s="123">
        <f t="shared" si="29"/>
        <v>4514700</v>
      </c>
      <c r="W88" s="123">
        <f t="shared" si="30"/>
        <v>790072.5</v>
      </c>
      <c r="X88" s="123">
        <f t="shared" si="31"/>
        <v>135441</v>
      </c>
      <c r="Y88" s="123">
        <f t="shared" si="32"/>
        <v>90294</v>
      </c>
      <c r="Z88" s="127">
        <f t="shared" si="33"/>
        <v>45147</v>
      </c>
      <c r="AA88" s="107">
        <f t="shared" si="34"/>
        <v>4650147.0599999996</v>
      </c>
    </row>
    <row r="89" spans="1:27" s="95" customFormat="1" ht="21.95" customHeight="1">
      <c r="A89" s="125">
        <v>64</v>
      </c>
      <c r="B89" s="12" t="s">
        <v>113</v>
      </c>
      <c r="C89" s="43" t="s">
        <v>158</v>
      </c>
      <c r="D89" s="12"/>
      <c r="E89" s="43"/>
      <c r="F89" s="3"/>
      <c r="G89" s="4"/>
      <c r="H89" s="44"/>
      <c r="I89" s="45"/>
      <c r="J89" s="46"/>
      <c r="K89" s="5"/>
      <c r="L89" s="46">
        <f t="shared" si="36"/>
        <v>0</v>
      </c>
      <c r="M89" s="129"/>
      <c r="N89" s="123">
        <f t="shared" si="26"/>
        <v>0</v>
      </c>
      <c r="O89" s="123">
        <f t="shared" ref="O89:O120" si="39">D89*1490000*U89</f>
        <v>0</v>
      </c>
      <c r="P89" s="123">
        <f t="shared" si="37"/>
        <v>0</v>
      </c>
      <c r="Q89" s="123">
        <f t="shared" si="38"/>
        <v>0</v>
      </c>
      <c r="R89" s="123">
        <f t="shared" si="27"/>
        <v>0</v>
      </c>
      <c r="S89" s="123">
        <f t="shared" si="28"/>
        <v>0</v>
      </c>
      <c r="T89" s="126" t="s">
        <v>162</v>
      </c>
      <c r="U89" s="126" t="s">
        <v>163</v>
      </c>
      <c r="V89" s="123">
        <f t="shared" si="29"/>
        <v>0</v>
      </c>
      <c r="W89" s="123">
        <f t="shared" si="30"/>
        <v>0</v>
      </c>
      <c r="X89" s="123">
        <f t="shared" si="31"/>
        <v>0</v>
      </c>
      <c r="Y89" s="123">
        <v>73308</v>
      </c>
      <c r="Z89" s="127">
        <f t="shared" si="33"/>
        <v>0</v>
      </c>
      <c r="AA89" s="107">
        <f t="shared" si="34"/>
        <v>0</v>
      </c>
    </row>
    <row r="90" spans="1:27" s="30" customFormat="1" ht="21.95" customHeight="1">
      <c r="A90" s="125"/>
      <c r="B90" s="13" t="s">
        <v>114</v>
      </c>
      <c r="C90" s="1"/>
      <c r="D90" s="12"/>
      <c r="E90" s="2"/>
      <c r="F90" s="3"/>
      <c r="G90" s="4"/>
      <c r="H90" s="44"/>
      <c r="I90" s="45"/>
      <c r="J90" s="46"/>
      <c r="K90" s="5"/>
      <c r="L90" s="162">
        <f>L91+L92+L93+L94</f>
        <v>585570</v>
      </c>
      <c r="M90" s="129"/>
      <c r="N90" s="123">
        <f t="shared" si="26"/>
        <v>0</v>
      </c>
      <c r="O90" s="123">
        <f t="shared" si="39"/>
        <v>0</v>
      </c>
      <c r="P90" s="123">
        <f t="shared" si="37"/>
        <v>0</v>
      </c>
      <c r="Q90" s="123">
        <f t="shared" si="38"/>
        <v>0</v>
      </c>
      <c r="R90" s="123">
        <f t="shared" si="27"/>
        <v>0</v>
      </c>
      <c r="S90" s="123">
        <f t="shared" si="28"/>
        <v>0</v>
      </c>
      <c r="T90" s="126" t="s">
        <v>162</v>
      </c>
      <c r="U90" s="126" t="s">
        <v>163</v>
      </c>
      <c r="V90" s="123">
        <f t="shared" si="29"/>
        <v>0</v>
      </c>
      <c r="W90" s="123">
        <f t="shared" si="30"/>
        <v>0</v>
      </c>
      <c r="X90" s="123">
        <f t="shared" si="31"/>
        <v>0</v>
      </c>
      <c r="Y90" s="123">
        <f t="shared" si="32"/>
        <v>0</v>
      </c>
      <c r="Z90" s="127">
        <f t="shared" si="33"/>
        <v>0</v>
      </c>
      <c r="AA90" s="107">
        <f t="shared" si="34"/>
        <v>585570</v>
      </c>
    </row>
    <row r="91" spans="1:27" s="30" customFormat="1" ht="21.95" customHeight="1">
      <c r="A91" s="125">
        <v>65</v>
      </c>
      <c r="B91" s="12" t="s">
        <v>103</v>
      </c>
      <c r="C91" s="1"/>
      <c r="D91" s="18">
        <v>3</v>
      </c>
      <c r="E91" s="2">
        <v>0.2</v>
      </c>
      <c r="F91" s="3"/>
      <c r="G91" s="4"/>
      <c r="H91" s="44"/>
      <c r="I91" s="45">
        <f>H91+E91+D91</f>
        <v>3.2</v>
      </c>
      <c r="J91" s="46">
        <f>I91*1490000</f>
        <v>4768000</v>
      </c>
      <c r="K91" s="5"/>
      <c r="L91" s="46">
        <f t="shared" si="36"/>
        <v>143040</v>
      </c>
      <c r="M91" s="129"/>
      <c r="N91" s="123">
        <f t="shared" si="26"/>
        <v>4000650</v>
      </c>
      <c r="O91" s="123">
        <f t="shared" si="39"/>
        <v>469350</v>
      </c>
      <c r="P91" s="123">
        <f t="shared" si="37"/>
        <v>266710</v>
      </c>
      <c r="Q91" s="123">
        <f t="shared" si="38"/>
        <v>31290</v>
      </c>
      <c r="R91" s="123">
        <f t="shared" si="27"/>
        <v>0</v>
      </c>
      <c r="S91" s="123">
        <f t="shared" si="28"/>
        <v>0</v>
      </c>
      <c r="T91" s="126" t="s">
        <v>162</v>
      </c>
      <c r="U91" s="126" t="s">
        <v>163</v>
      </c>
      <c r="V91" s="123">
        <f t="shared" si="29"/>
        <v>4768000</v>
      </c>
      <c r="W91" s="123">
        <f t="shared" si="30"/>
        <v>834400</v>
      </c>
      <c r="X91" s="123">
        <f t="shared" si="31"/>
        <v>143040</v>
      </c>
      <c r="Y91" s="123">
        <f t="shared" si="32"/>
        <v>95360</v>
      </c>
      <c r="Z91" s="127">
        <f t="shared" si="33"/>
        <v>47680</v>
      </c>
      <c r="AA91" s="107">
        <f>SUM(D91:M91)</f>
        <v>4911046.4000000004</v>
      </c>
    </row>
    <row r="92" spans="1:27" s="30" customFormat="1" ht="21.95" customHeight="1">
      <c r="A92" s="125">
        <v>66</v>
      </c>
      <c r="B92" s="12" t="s">
        <v>91</v>
      </c>
      <c r="C92" s="1"/>
      <c r="D92" s="12">
        <v>2.86</v>
      </c>
      <c r="E92" s="2"/>
      <c r="F92" s="3"/>
      <c r="G92" s="4"/>
      <c r="H92" s="44"/>
      <c r="I92" s="45">
        <f>H92+E92+D92</f>
        <v>2.86</v>
      </c>
      <c r="J92" s="46">
        <f t="shared" si="35"/>
        <v>4261400</v>
      </c>
      <c r="K92" s="5"/>
      <c r="L92" s="46">
        <f t="shared" si="36"/>
        <v>127842</v>
      </c>
      <c r="M92" s="129"/>
      <c r="N92" s="123">
        <f t="shared" si="26"/>
        <v>3813953</v>
      </c>
      <c r="O92" s="123">
        <f t="shared" si="39"/>
        <v>447447</v>
      </c>
      <c r="P92" s="123">
        <f t="shared" si="37"/>
        <v>0</v>
      </c>
      <c r="Q92" s="123">
        <f t="shared" si="38"/>
        <v>0</v>
      </c>
      <c r="R92" s="123">
        <f t="shared" si="27"/>
        <v>0</v>
      </c>
      <c r="S92" s="123">
        <f t="shared" si="28"/>
        <v>0</v>
      </c>
      <c r="T92" s="126" t="s">
        <v>162</v>
      </c>
      <c r="U92" s="126" t="s">
        <v>163</v>
      </c>
      <c r="V92" s="123">
        <f t="shared" si="29"/>
        <v>4261400</v>
      </c>
      <c r="W92" s="123">
        <f t="shared" si="30"/>
        <v>745745</v>
      </c>
      <c r="X92" s="123">
        <f t="shared" si="31"/>
        <v>127842</v>
      </c>
      <c r="Y92" s="123">
        <f t="shared" si="32"/>
        <v>85228</v>
      </c>
      <c r="Z92" s="127">
        <f t="shared" si="33"/>
        <v>42614</v>
      </c>
      <c r="AA92" s="107">
        <f t="shared" si="34"/>
        <v>4389247.72</v>
      </c>
    </row>
    <row r="93" spans="1:27" s="30" customFormat="1" ht="21.95" customHeight="1">
      <c r="A93" s="125">
        <v>67</v>
      </c>
      <c r="B93" s="12" t="s">
        <v>116</v>
      </c>
      <c r="C93" s="1"/>
      <c r="D93" s="90">
        <v>4.58</v>
      </c>
      <c r="E93" s="2"/>
      <c r="F93" s="3"/>
      <c r="G93" s="4"/>
      <c r="H93" s="44"/>
      <c r="I93" s="45">
        <f>H93+E93+D93</f>
        <v>4.58</v>
      </c>
      <c r="J93" s="46">
        <f t="shared" si="35"/>
        <v>6824200</v>
      </c>
      <c r="K93" s="5"/>
      <c r="L93" s="46">
        <f t="shared" si="36"/>
        <v>204726</v>
      </c>
      <c r="M93" s="129"/>
      <c r="N93" s="123">
        <f t="shared" si="26"/>
        <v>6107659</v>
      </c>
      <c r="O93" s="123">
        <f t="shared" si="39"/>
        <v>716541</v>
      </c>
      <c r="P93" s="123">
        <f t="shared" si="37"/>
        <v>0</v>
      </c>
      <c r="Q93" s="123">
        <f t="shared" si="38"/>
        <v>0</v>
      </c>
      <c r="R93" s="123">
        <f t="shared" si="27"/>
        <v>0</v>
      </c>
      <c r="S93" s="123">
        <f t="shared" si="28"/>
        <v>0</v>
      </c>
      <c r="T93" s="126" t="s">
        <v>162</v>
      </c>
      <c r="U93" s="126" t="s">
        <v>163</v>
      </c>
      <c r="V93" s="123">
        <f t="shared" si="29"/>
        <v>6824200</v>
      </c>
      <c r="W93" s="123">
        <f t="shared" si="30"/>
        <v>1194235</v>
      </c>
      <c r="X93" s="123">
        <f t="shared" si="31"/>
        <v>204726</v>
      </c>
      <c r="Y93" s="123">
        <f t="shared" si="32"/>
        <v>136484</v>
      </c>
      <c r="Z93" s="127">
        <f t="shared" si="33"/>
        <v>68242</v>
      </c>
      <c r="AA93" s="107">
        <f t="shared" si="34"/>
        <v>7028935.1600000001</v>
      </c>
    </row>
    <row r="94" spans="1:27" s="30" customFormat="1" ht="21.95" customHeight="1">
      <c r="A94" s="125">
        <v>68</v>
      </c>
      <c r="B94" s="12" t="s">
        <v>117</v>
      </c>
      <c r="C94" s="1"/>
      <c r="D94" s="12">
        <v>2.46</v>
      </c>
      <c r="E94" s="2"/>
      <c r="F94" s="3"/>
      <c r="G94" s="4"/>
      <c r="H94" s="44"/>
      <c r="I94" s="45">
        <f>H94+E94+D94</f>
        <v>2.46</v>
      </c>
      <c r="J94" s="46">
        <f t="shared" si="35"/>
        <v>3665400</v>
      </c>
      <c r="K94" s="5"/>
      <c r="L94" s="46">
        <f t="shared" si="36"/>
        <v>109962</v>
      </c>
      <c r="M94" s="129"/>
      <c r="N94" s="123">
        <f t="shared" si="26"/>
        <v>3280533.0000000005</v>
      </c>
      <c r="O94" s="123">
        <f t="shared" si="39"/>
        <v>384867</v>
      </c>
      <c r="P94" s="123">
        <f t="shared" si="37"/>
        <v>0</v>
      </c>
      <c r="Q94" s="123">
        <f t="shared" si="38"/>
        <v>0</v>
      </c>
      <c r="R94" s="123">
        <f t="shared" si="27"/>
        <v>0</v>
      </c>
      <c r="S94" s="123">
        <f t="shared" si="28"/>
        <v>0</v>
      </c>
      <c r="T94" s="126" t="s">
        <v>162</v>
      </c>
      <c r="U94" s="126" t="s">
        <v>163</v>
      </c>
      <c r="V94" s="123">
        <f t="shared" si="29"/>
        <v>3665400.0000000005</v>
      </c>
      <c r="W94" s="123">
        <f t="shared" si="30"/>
        <v>641445</v>
      </c>
      <c r="X94" s="123">
        <f t="shared" si="31"/>
        <v>109962.00000000001</v>
      </c>
      <c r="Y94" s="123">
        <f t="shared" si="32"/>
        <v>73308.000000000015</v>
      </c>
      <c r="Z94" s="127">
        <f t="shared" si="33"/>
        <v>36654.000000000007</v>
      </c>
      <c r="AA94" s="107">
        <f t="shared" si="34"/>
        <v>3775366.92</v>
      </c>
    </row>
    <row r="95" spans="1:27" s="30" customFormat="1" ht="21.95" customHeight="1">
      <c r="A95" s="125"/>
      <c r="B95" s="13" t="s">
        <v>118</v>
      </c>
      <c r="C95" s="1"/>
      <c r="D95" s="2"/>
      <c r="E95" s="2"/>
      <c r="F95" s="3"/>
      <c r="G95" s="4"/>
      <c r="H95" s="44"/>
      <c r="I95" s="45"/>
      <c r="J95" s="46"/>
      <c r="K95" s="5"/>
      <c r="L95" s="162">
        <f>L96+L97+L98</f>
        <v>481419.00000000006</v>
      </c>
      <c r="M95" s="129"/>
      <c r="N95" s="123">
        <f t="shared" si="26"/>
        <v>0</v>
      </c>
      <c r="O95" s="123">
        <f t="shared" si="39"/>
        <v>0</v>
      </c>
      <c r="P95" s="123">
        <f t="shared" si="37"/>
        <v>0</v>
      </c>
      <c r="Q95" s="123">
        <f t="shared" si="38"/>
        <v>0</v>
      </c>
      <c r="R95" s="123">
        <f t="shared" si="27"/>
        <v>0</v>
      </c>
      <c r="S95" s="123">
        <f t="shared" si="28"/>
        <v>0</v>
      </c>
      <c r="T95" s="126" t="s">
        <v>162</v>
      </c>
      <c r="U95" s="126" t="s">
        <v>163</v>
      </c>
      <c r="V95" s="123">
        <f t="shared" si="29"/>
        <v>0</v>
      </c>
      <c r="W95" s="123">
        <f t="shared" si="30"/>
        <v>0</v>
      </c>
      <c r="X95" s="123">
        <f t="shared" si="31"/>
        <v>0</v>
      </c>
      <c r="Y95" s="123">
        <f t="shared" si="32"/>
        <v>0</v>
      </c>
      <c r="Z95" s="127">
        <f t="shared" si="33"/>
        <v>0</v>
      </c>
      <c r="AA95" s="107">
        <f t="shared" si="34"/>
        <v>481419.00000000006</v>
      </c>
    </row>
    <row r="96" spans="1:27" s="30" customFormat="1" ht="21.95" customHeight="1">
      <c r="A96" s="125">
        <v>69</v>
      </c>
      <c r="B96" s="12" t="s">
        <v>120</v>
      </c>
      <c r="C96" s="1"/>
      <c r="D96" s="12">
        <v>2.2599999999999998</v>
      </c>
      <c r="E96" s="2"/>
      <c r="F96" s="3"/>
      <c r="G96" s="4"/>
      <c r="H96" s="44"/>
      <c r="I96" s="45">
        <f>H96+E96+D96</f>
        <v>2.2599999999999998</v>
      </c>
      <c r="J96" s="46">
        <f t="shared" si="35"/>
        <v>3367399.9999999995</v>
      </c>
      <c r="K96" s="5"/>
      <c r="L96" s="46">
        <f t="shared" si="36"/>
        <v>101021.99999999997</v>
      </c>
      <c r="M96" s="129"/>
      <c r="N96" s="123">
        <f t="shared" si="26"/>
        <v>3013823</v>
      </c>
      <c r="O96" s="123">
        <f t="shared" si="39"/>
        <v>353576.99999999994</v>
      </c>
      <c r="P96" s="123">
        <f t="shared" si="37"/>
        <v>0</v>
      </c>
      <c r="Q96" s="123">
        <f t="shared" si="38"/>
        <v>0</v>
      </c>
      <c r="R96" s="123">
        <f t="shared" si="27"/>
        <v>0</v>
      </c>
      <c r="S96" s="123">
        <f t="shared" si="28"/>
        <v>0</v>
      </c>
      <c r="T96" s="126" t="s">
        <v>162</v>
      </c>
      <c r="U96" s="126" t="s">
        <v>163</v>
      </c>
      <c r="V96" s="123">
        <f t="shared" si="29"/>
        <v>3367400</v>
      </c>
      <c r="W96" s="123">
        <f t="shared" si="30"/>
        <v>589295</v>
      </c>
      <c r="X96" s="123">
        <f t="shared" si="31"/>
        <v>101022</v>
      </c>
      <c r="Y96" s="123">
        <f t="shared" si="32"/>
        <v>67348</v>
      </c>
      <c r="Z96" s="127">
        <f t="shared" si="33"/>
        <v>33674</v>
      </c>
      <c r="AA96" s="107">
        <f t="shared" si="34"/>
        <v>3468426.5199999996</v>
      </c>
    </row>
    <row r="97" spans="1:27" s="30" customFormat="1" ht="21.95" customHeight="1">
      <c r="A97" s="125">
        <v>70</v>
      </c>
      <c r="B97" s="12" t="s">
        <v>121</v>
      </c>
      <c r="C97" s="1"/>
      <c r="D97" s="12">
        <v>3.66</v>
      </c>
      <c r="E97" s="2"/>
      <c r="F97" s="3"/>
      <c r="G97" s="4"/>
      <c r="H97" s="44"/>
      <c r="I97" s="45">
        <f>H97+E97+D97</f>
        <v>3.66</v>
      </c>
      <c r="J97" s="46">
        <f t="shared" si="35"/>
        <v>5453400</v>
      </c>
      <c r="K97" s="5"/>
      <c r="L97" s="46">
        <f t="shared" si="36"/>
        <v>163602</v>
      </c>
      <c r="M97" s="129"/>
      <c r="N97" s="123">
        <f t="shared" si="26"/>
        <v>4880793</v>
      </c>
      <c r="O97" s="123">
        <f t="shared" si="39"/>
        <v>572607</v>
      </c>
      <c r="P97" s="123">
        <f t="shared" si="37"/>
        <v>0</v>
      </c>
      <c r="Q97" s="123">
        <f t="shared" si="38"/>
        <v>0</v>
      </c>
      <c r="R97" s="123">
        <f t="shared" si="27"/>
        <v>0</v>
      </c>
      <c r="S97" s="123">
        <f t="shared" si="28"/>
        <v>0</v>
      </c>
      <c r="T97" s="126" t="s">
        <v>162</v>
      </c>
      <c r="U97" s="126" t="s">
        <v>163</v>
      </c>
      <c r="V97" s="123">
        <f t="shared" si="29"/>
        <v>5453400</v>
      </c>
      <c r="W97" s="123">
        <f t="shared" si="30"/>
        <v>954344.99999999988</v>
      </c>
      <c r="X97" s="123">
        <f t="shared" si="31"/>
        <v>163602</v>
      </c>
      <c r="Y97" s="123">
        <f t="shared" si="32"/>
        <v>109068</v>
      </c>
      <c r="Z97" s="127">
        <f t="shared" si="33"/>
        <v>54534</v>
      </c>
      <c r="AA97" s="107">
        <f t="shared" si="34"/>
        <v>5617009.3200000003</v>
      </c>
    </row>
    <row r="98" spans="1:27" s="30" customFormat="1" ht="21.95" customHeight="1">
      <c r="A98" s="125">
        <v>71</v>
      </c>
      <c r="B98" s="12" t="s">
        <v>122</v>
      </c>
      <c r="C98" s="43" t="s">
        <v>158</v>
      </c>
      <c r="D98" s="90">
        <v>4.6500000000000004</v>
      </c>
      <c r="E98" s="43">
        <v>0.2</v>
      </c>
      <c r="F98" s="3"/>
      <c r="G98" s="4"/>
      <c r="H98" s="44"/>
      <c r="I98" s="45">
        <f>H98+E98+D98</f>
        <v>4.8500000000000005</v>
      </c>
      <c r="J98" s="46">
        <f t="shared" si="35"/>
        <v>7226500.0000000009</v>
      </c>
      <c r="K98" s="5"/>
      <c r="L98" s="46">
        <f t="shared" si="36"/>
        <v>216795.00000000006</v>
      </c>
      <c r="M98" s="129"/>
      <c r="N98" s="123">
        <f t="shared" si="26"/>
        <v>6201007.5000000009</v>
      </c>
      <c r="O98" s="123">
        <f t="shared" si="39"/>
        <v>727492.50000000012</v>
      </c>
      <c r="P98" s="123">
        <f t="shared" si="37"/>
        <v>266710</v>
      </c>
      <c r="Q98" s="123">
        <f t="shared" si="38"/>
        <v>31290</v>
      </c>
      <c r="R98" s="123">
        <f t="shared" si="27"/>
        <v>0</v>
      </c>
      <c r="S98" s="123">
        <f t="shared" si="28"/>
        <v>0</v>
      </c>
      <c r="T98" s="126" t="s">
        <v>162</v>
      </c>
      <c r="U98" s="126" t="s">
        <v>163</v>
      </c>
      <c r="V98" s="123">
        <f t="shared" si="29"/>
        <v>7226500.0000000009</v>
      </c>
      <c r="W98" s="123">
        <f t="shared" si="30"/>
        <v>1264637.5</v>
      </c>
      <c r="X98" s="123">
        <f t="shared" si="31"/>
        <v>216795.00000000003</v>
      </c>
      <c r="Y98" s="123">
        <f t="shared" si="32"/>
        <v>144530.00000000003</v>
      </c>
      <c r="Z98" s="127">
        <f t="shared" si="33"/>
        <v>72265.000000000015</v>
      </c>
      <c r="AA98" s="107">
        <f t="shared" si="34"/>
        <v>7443304.7000000011</v>
      </c>
    </row>
    <row r="99" spans="1:27" s="30" customFormat="1" ht="21.95" customHeight="1">
      <c r="A99" s="125"/>
      <c r="B99" s="13" t="s">
        <v>169</v>
      </c>
      <c r="C99" s="1"/>
      <c r="D99" s="12"/>
      <c r="E99" s="2"/>
      <c r="F99" s="3"/>
      <c r="G99" s="4"/>
      <c r="H99" s="44"/>
      <c r="I99" s="45"/>
      <c r="J99" s="46"/>
      <c r="K99" s="5"/>
      <c r="L99" s="162">
        <f>L100+L101+L102+L103+L104+L105</f>
        <v>918585</v>
      </c>
      <c r="M99" s="129"/>
      <c r="N99" s="123">
        <f t="shared" si="26"/>
        <v>0</v>
      </c>
      <c r="O99" s="123">
        <f t="shared" si="39"/>
        <v>0</v>
      </c>
      <c r="P99" s="123">
        <f t="shared" si="37"/>
        <v>0</v>
      </c>
      <c r="Q99" s="123">
        <f t="shared" si="38"/>
        <v>0</v>
      </c>
      <c r="R99" s="123">
        <f t="shared" si="27"/>
        <v>0</v>
      </c>
      <c r="S99" s="123">
        <f t="shared" si="28"/>
        <v>0</v>
      </c>
      <c r="T99" s="126" t="s">
        <v>162</v>
      </c>
      <c r="U99" s="126" t="s">
        <v>163</v>
      </c>
      <c r="V99" s="123">
        <f t="shared" si="29"/>
        <v>0</v>
      </c>
      <c r="W99" s="123">
        <f t="shared" si="30"/>
        <v>0</v>
      </c>
      <c r="X99" s="123">
        <f t="shared" si="31"/>
        <v>0</v>
      </c>
      <c r="Y99" s="123">
        <f t="shared" si="32"/>
        <v>0</v>
      </c>
      <c r="Z99" s="127">
        <f t="shared" si="33"/>
        <v>0</v>
      </c>
      <c r="AA99" s="107">
        <f t="shared" si="34"/>
        <v>918585</v>
      </c>
    </row>
    <row r="100" spans="1:27" s="30" customFormat="1" ht="21.95" customHeight="1">
      <c r="A100" s="125">
        <v>72</v>
      </c>
      <c r="B100" s="12" t="s">
        <v>69</v>
      </c>
      <c r="C100" s="43" t="s">
        <v>158</v>
      </c>
      <c r="D100" s="149">
        <v>4.6500000000000004</v>
      </c>
      <c r="E100" s="43">
        <v>0.2</v>
      </c>
      <c r="F100" s="3"/>
      <c r="G100" s="4"/>
      <c r="H100" s="44"/>
      <c r="I100" s="45">
        <f>H100+E100+D100</f>
        <v>4.8500000000000005</v>
      </c>
      <c r="J100" s="46">
        <f>I100*1490000</f>
        <v>7226500.0000000009</v>
      </c>
      <c r="K100" s="5"/>
      <c r="L100" s="46">
        <f t="shared" si="36"/>
        <v>216795.00000000006</v>
      </c>
      <c r="M100" s="129"/>
      <c r="N100" s="123">
        <f t="shared" si="26"/>
        <v>6201007.5000000009</v>
      </c>
      <c r="O100" s="123">
        <f t="shared" si="39"/>
        <v>727492.50000000012</v>
      </c>
      <c r="P100" s="123">
        <f t="shared" si="37"/>
        <v>266710</v>
      </c>
      <c r="Q100" s="123">
        <f t="shared" si="38"/>
        <v>31290</v>
      </c>
      <c r="R100" s="123">
        <f t="shared" si="27"/>
        <v>0</v>
      </c>
      <c r="S100" s="123">
        <f t="shared" si="28"/>
        <v>0</v>
      </c>
      <c r="T100" s="126" t="s">
        <v>162</v>
      </c>
      <c r="U100" s="126" t="s">
        <v>163</v>
      </c>
      <c r="V100" s="123">
        <f t="shared" si="29"/>
        <v>7226500.0000000009</v>
      </c>
      <c r="W100" s="123">
        <f t="shared" si="30"/>
        <v>1264637.5</v>
      </c>
      <c r="X100" s="123">
        <f t="shared" si="31"/>
        <v>216795.00000000003</v>
      </c>
      <c r="Y100" s="123">
        <f t="shared" si="32"/>
        <v>144530.00000000003</v>
      </c>
      <c r="Z100" s="127">
        <f t="shared" si="33"/>
        <v>72265.000000000015</v>
      </c>
      <c r="AA100" s="130">
        <f t="shared" si="34"/>
        <v>7443304.7000000011</v>
      </c>
    </row>
    <row r="101" spans="1:27" s="30" customFormat="1" ht="21.95" customHeight="1">
      <c r="A101" s="125">
        <v>73</v>
      </c>
      <c r="B101" s="12" t="s">
        <v>124</v>
      </c>
      <c r="C101" s="1"/>
      <c r="D101" s="12">
        <v>2.2599999999999998</v>
      </c>
      <c r="E101" s="2"/>
      <c r="F101" s="3"/>
      <c r="G101" s="4"/>
      <c r="H101" s="44"/>
      <c r="I101" s="45">
        <f t="shared" ref="I101:I105" si="40">H101+E101+D101</f>
        <v>2.2599999999999998</v>
      </c>
      <c r="J101" s="46">
        <f t="shared" si="35"/>
        <v>3367399.9999999995</v>
      </c>
      <c r="K101" s="5"/>
      <c r="L101" s="46">
        <f t="shared" si="36"/>
        <v>101021.99999999997</v>
      </c>
      <c r="M101" s="129"/>
      <c r="N101" s="123">
        <f t="shared" si="26"/>
        <v>3013823</v>
      </c>
      <c r="O101" s="123">
        <f t="shared" si="39"/>
        <v>353576.99999999994</v>
      </c>
      <c r="P101" s="123">
        <f t="shared" si="37"/>
        <v>0</v>
      </c>
      <c r="Q101" s="123">
        <f t="shared" si="38"/>
        <v>0</v>
      </c>
      <c r="R101" s="123">
        <f t="shared" si="27"/>
        <v>0</v>
      </c>
      <c r="S101" s="123">
        <f t="shared" si="28"/>
        <v>0</v>
      </c>
      <c r="T101" s="126" t="s">
        <v>162</v>
      </c>
      <c r="U101" s="126" t="s">
        <v>163</v>
      </c>
      <c r="V101" s="123">
        <f t="shared" si="29"/>
        <v>3367400</v>
      </c>
      <c r="W101" s="123">
        <f t="shared" si="30"/>
        <v>589295</v>
      </c>
      <c r="X101" s="123">
        <f t="shared" si="31"/>
        <v>101022</v>
      </c>
      <c r="Y101" s="123">
        <f t="shared" si="32"/>
        <v>67348</v>
      </c>
      <c r="Z101" s="127">
        <f t="shared" si="33"/>
        <v>33674</v>
      </c>
      <c r="AA101" s="107">
        <f t="shared" si="34"/>
        <v>3468426.5199999996</v>
      </c>
    </row>
    <row r="102" spans="1:27" s="30" customFormat="1" ht="21.95" customHeight="1">
      <c r="A102" s="125">
        <v>74</v>
      </c>
      <c r="B102" s="12" t="s">
        <v>125</v>
      </c>
      <c r="C102" s="1"/>
      <c r="D102" s="12">
        <v>2.86</v>
      </c>
      <c r="E102" s="2"/>
      <c r="F102" s="3"/>
      <c r="G102" s="4"/>
      <c r="H102" s="44"/>
      <c r="I102" s="45">
        <f t="shared" si="40"/>
        <v>2.86</v>
      </c>
      <c r="J102" s="46">
        <f t="shared" si="35"/>
        <v>4261400</v>
      </c>
      <c r="K102" s="5"/>
      <c r="L102" s="46">
        <f t="shared" si="36"/>
        <v>127842</v>
      </c>
      <c r="M102" s="129"/>
      <c r="N102" s="123">
        <f t="shared" si="26"/>
        <v>3813953</v>
      </c>
      <c r="O102" s="123">
        <f t="shared" si="39"/>
        <v>447447</v>
      </c>
      <c r="P102" s="123">
        <f t="shared" si="37"/>
        <v>0</v>
      </c>
      <c r="Q102" s="123">
        <f t="shared" si="38"/>
        <v>0</v>
      </c>
      <c r="R102" s="123">
        <f t="shared" si="27"/>
        <v>0</v>
      </c>
      <c r="S102" s="123">
        <f t="shared" si="28"/>
        <v>0</v>
      </c>
      <c r="T102" s="126" t="s">
        <v>162</v>
      </c>
      <c r="U102" s="126" t="s">
        <v>163</v>
      </c>
      <c r="V102" s="123">
        <f t="shared" si="29"/>
        <v>4261400</v>
      </c>
      <c r="W102" s="123">
        <f t="shared" si="30"/>
        <v>745745</v>
      </c>
      <c r="X102" s="123">
        <f t="shared" si="31"/>
        <v>127842</v>
      </c>
      <c r="Y102" s="123">
        <f t="shared" si="32"/>
        <v>85228</v>
      </c>
      <c r="Z102" s="127">
        <f t="shared" si="33"/>
        <v>42614</v>
      </c>
      <c r="AA102" s="107">
        <f t="shared" si="34"/>
        <v>4389247.72</v>
      </c>
    </row>
    <row r="103" spans="1:27" s="30" customFormat="1" ht="21.95" customHeight="1">
      <c r="A103" s="125">
        <v>75</v>
      </c>
      <c r="B103" s="12" t="s">
        <v>126</v>
      </c>
      <c r="C103" s="1"/>
      <c r="D103" s="12">
        <v>4.0599999999999996</v>
      </c>
      <c r="E103" s="2"/>
      <c r="F103" s="3"/>
      <c r="G103" s="150">
        <v>0.05</v>
      </c>
      <c r="H103" s="151">
        <v>0.2</v>
      </c>
      <c r="I103" s="45">
        <f t="shared" si="40"/>
        <v>4.26</v>
      </c>
      <c r="J103" s="46">
        <f t="shared" si="35"/>
        <v>6347400</v>
      </c>
      <c r="K103" s="5"/>
      <c r="L103" s="46">
        <f t="shared" si="36"/>
        <v>190422</v>
      </c>
      <c r="M103" s="129"/>
      <c r="N103" s="123">
        <f t="shared" si="26"/>
        <v>5414213</v>
      </c>
      <c r="O103" s="123">
        <f t="shared" si="39"/>
        <v>635186.99999999988</v>
      </c>
      <c r="P103" s="123">
        <f t="shared" si="37"/>
        <v>0</v>
      </c>
      <c r="Q103" s="123">
        <f t="shared" si="38"/>
        <v>0</v>
      </c>
      <c r="R103" s="123">
        <f t="shared" si="27"/>
        <v>266710</v>
      </c>
      <c r="S103" s="123">
        <f t="shared" si="28"/>
        <v>31290</v>
      </c>
      <c r="T103" s="126" t="s">
        <v>162</v>
      </c>
      <c r="U103" s="126" t="s">
        <v>163</v>
      </c>
      <c r="V103" s="123">
        <f t="shared" si="29"/>
        <v>6347400</v>
      </c>
      <c r="W103" s="123">
        <f t="shared" si="30"/>
        <v>1110795</v>
      </c>
      <c r="X103" s="123">
        <f t="shared" si="31"/>
        <v>190422</v>
      </c>
      <c r="Y103" s="123">
        <f t="shared" si="32"/>
        <v>126948</v>
      </c>
      <c r="Z103" s="127">
        <f t="shared" si="33"/>
        <v>63474</v>
      </c>
      <c r="AA103" s="107">
        <f t="shared" si="34"/>
        <v>6537830.5700000003</v>
      </c>
    </row>
    <row r="104" spans="1:27" s="30" customFormat="1" ht="21.95" customHeight="1">
      <c r="A104" s="125">
        <v>76</v>
      </c>
      <c r="B104" s="12" t="s">
        <v>70</v>
      </c>
      <c r="C104" s="1"/>
      <c r="D104" s="12">
        <v>2.46</v>
      </c>
      <c r="E104" s="2"/>
      <c r="F104" s="3"/>
      <c r="G104" s="4"/>
      <c r="H104" s="44"/>
      <c r="I104" s="45">
        <f t="shared" si="40"/>
        <v>2.46</v>
      </c>
      <c r="J104" s="46">
        <f>I104*1490000</f>
        <v>3665400</v>
      </c>
      <c r="K104" s="5"/>
      <c r="L104" s="46">
        <f t="shared" si="36"/>
        <v>109962</v>
      </c>
      <c r="M104" s="129"/>
      <c r="N104" s="123">
        <f t="shared" si="26"/>
        <v>3280533.0000000005</v>
      </c>
      <c r="O104" s="123">
        <f t="shared" si="39"/>
        <v>384867</v>
      </c>
      <c r="P104" s="123">
        <f t="shared" si="37"/>
        <v>0</v>
      </c>
      <c r="Q104" s="123">
        <f t="shared" si="38"/>
        <v>0</v>
      </c>
      <c r="R104" s="123">
        <f t="shared" si="27"/>
        <v>0</v>
      </c>
      <c r="S104" s="123">
        <f t="shared" si="28"/>
        <v>0</v>
      </c>
      <c r="T104" s="126" t="s">
        <v>162</v>
      </c>
      <c r="U104" s="126" t="s">
        <v>163</v>
      </c>
      <c r="V104" s="123">
        <f t="shared" si="29"/>
        <v>3665400.0000000005</v>
      </c>
      <c r="W104" s="123">
        <f t="shared" si="30"/>
        <v>641445</v>
      </c>
      <c r="X104" s="123">
        <f t="shared" si="31"/>
        <v>109962.00000000001</v>
      </c>
      <c r="Y104" s="123">
        <f t="shared" si="32"/>
        <v>73308.000000000015</v>
      </c>
      <c r="Z104" s="127">
        <f t="shared" si="33"/>
        <v>36654.000000000007</v>
      </c>
      <c r="AA104" s="107">
        <f t="shared" si="34"/>
        <v>3775366.92</v>
      </c>
    </row>
    <row r="105" spans="1:27" s="30" customFormat="1" ht="21.95" customHeight="1">
      <c r="A105" s="125">
        <v>77</v>
      </c>
      <c r="B105" s="12" t="s">
        <v>71</v>
      </c>
      <c r="C105" s="1"/>
      <c r="D105" s="12">
        <v>3.86</v>
      </c>
      <c r="E105" s="2"/>
      <c r="F105" s="3"/>
      <c r="G105" s="4"/>
      <c r="H105" s="44"/>
      <c r="I105" s="45">
        <f t="shared" si="40"/>
        <v>3.86</v>
      </c>
      <c r="J105" s="46">
        <f>I105*1490000</f>
        <v>5751400</v>
      </c>
      <c r="K105" s="5"/>
      <c r="L105" s="46">
        <f t="shared" si="36"/>
        <v>172542</v>
      </c>
      <c r="M105" s="129"/>
      <c r="N105" s="123">
        <f t="shared" si="26"/>
        <v>5147503</v>
      </c>
      <c r="O105" s="123">
        <f t="shared" si="39"/>
        <v>603897</v>
      </c>
      <c r="P105" s="123">
        <f t="shared" si="37"/>
        <v>0</v>
      </c>
      <c r="Q105" s="123">
        <f t="shared" si="38"/>
        <v>0</v>
      </c>
      <c r="R105" s="123">
        <f t="shared" si="27"/>
        <v>0</v>
      </c>
      <c r="S105" s="123">
        <f t="shared" si="28"/>
        <v>0</v>
      </c>
      <c r="T105" s="126" t="s">
        <v>162</v>
      </c>
      <c r="U105" s="126" t="s">
        <v>163</v>
      </c>
      <c r="V105" s="123">
        <f t="shared" si="29"/>
        <v>5751400</v>
      </c>
      <c r="W105" s="123">
        <f t="shared" si="30"/>
        <v>1006494.9999999999</v>
      </c>
      <c r="X105" s="123">
        <f t="shared" si="31"/>
        <v>172542</v>
      </c>
      <c r="Y105" s="123">
        <f t="shared" si="32"/>
        <v>115028</v>
      </c>
      <c r="Z105" s="127">
        <f t="shared" si="33"/>
        <v>57514</v>
      </c>
      <c r="AA105" s="107">
        <f t="shared" si="34"/>
        <v>5923949.7199999997</v>
      </c>
    </row>
    <row r="106" spans="1:27" s="30" customFormat="1" ht="21.95" customHeight="1">
      <c r="A106" s="125"/>
      <c r="B106" s="13" t="s">
        <v>127</v>
      </c>
      <c r="C106" s="1"/>
      <c r="D106" s="12"/>
      <c r="E106" s="2"/>
      <c r="F106" s="3"/>
      <c r="G106" s="4"/>
      <c r="H106" s="44"/>
      <c r="I106" s="45"/>
      <c r="J106" s="46" t="s">
        <v>173</v>
      </c>
      <c r="K106" s="5"/>
      <c r="L106" s="162">
        <v>818904</v>
      </c>
      <c r="M106" s="129"/>
      <c r="N106" s="123">
        <f t="shared" si="26"/>
        <v>0</v>
      </c>
      <c r="O106" s="123">
        <f t="shared" si="39"/>
        <v>0</v>
      </c>
      <c r="P106" s="123">
        <f t="shared" si="37"/>
        <v>0</v>
      </c>
      <c r="Q106" s="123">
        <f t="shared" si="38"/>
        <v>0</v>
      </c>
      <c r="R106" s="123">
        <f t="shared" si="27"/>
        <v>0</v>
      </c>
      <c r="S106" s="123">
        <f t="shared" si="28"/>
        <v>0</v>
      </c>
      <c r="T106" s="126" t="s">
        <v>162</v>
      </c>
      <c r="U106" s="126" t="s">
        <v>163</v>
      </c>
      <c r="V106" s="123">
        <f t="shared" si="29"/>
        <v>0</v>
      </c>
      <c r="W106" s="123">
        <f t="shared" si="30"/>
        <v>0</v>
      </c>
      <c r="X106" s="123">
        <f t="shared" si="31"/>
        <v>0</v>
      </c>
      <c r="Y106" s="123">
        <f t="shared" si="32"/>
        <v>0</v>
      </c>
      <c r="Z106" s="127">
        <f t="shared" si="33"/>
        <v>0</v>
      </c>
      <c r="AA106" s="107">
        <f t="shared" ref="AA106:AA134" si="41">SUM(D106:M106)</f>
        <v>818904</v>
      </c>
    </row>
    <row r="107" spans="1:27" s="30" customFormat="1" ht="21.95" customHeight="1">
      <c r="A107" s="125">
        <v>78</v>
      </c>
      <c r="B107" s="12" t="s">
        <v>128</v>
      </c>
      <c r="C107" s="1"/>
      <c r="D107" s="18">
        <v>3.06</v>
      </c>
      <c r="E107" s="2"/>
      <c r="F107" s="3"/>
      <c r="G107" s="4"/>
      <c r="H107" s="44"/>
      <c r="I107" s="45">
        <f>H107+E107+D107</f>
        <v>3.06</v>
      </c>
      <c r="J107" s="46">
        <f t="shared" si="35"/>
        <v>4559400</v>
      </c>
      <c r="K107" s="5"/>
      <c r="L107" s="46">
        <f t="shared" si="36"/>
        <v>136782</v>
      </c>
      <c r="M107" s="129"/>
      <c r="N107" s="123">
        <f t="shared" ref="N107:N134" si="42">D107*T107*1490000</f>
        <v>4080663</v>
      </c>
      <c r="O107" s="123">
        <f t="shared" si="39"/>
        <v>478737</v>
      </c>
      <c r="P107" s="123">
        <f t="shared" si="37"/>
        <v>0</v>
      </c>
      <c r="Q107" s="123">
        <f t="shared" si="38"/>
        <v>0</v>
      </c>
      <c r="R107" s="123">
        <f t="shared" ref="R107:R134" si="43">H107*1490000*T107</f>
        <v>0</v>
      </c>
      <c r="S107" s="123">
        <f t="shared" ref="S107:S134" si="44">H107*1490000*U107</f>
        <v>0</v>
      </c>
      <c r="T107" s="126" t="s">
        <v>162</v>
      </c>
      <c r="U107" s="126" t="s">
        <v>163</v>
      </c>
      <c r="V107" s="123">
        <f t="shared" si="29"/>
        <v>4559400</v>
      </c>
      <c r="W107" s="123">
        <f t="shared" si="30"/>
        <v>797895</v>
      </c>
      <c r="X107" s="123">
        <f t="shared" si="31"/>
        <v>136782</v>
      </c>
      <c r="Y107" s="123">
        <f t="shared" si="32"/>
        <v>91188</v>
      </c>
      <c r="Z107" s="127">
        <f t="shared" si="33"/>
        <v>45594</v>
      </c>
      <c r="AA107" s="107">
        <f t="shared" si="41"/>
        <v>4696188.12</v>
      </c>
    </row>
    <row r="108" spans="1:27" s="30" customFormat="1" ht="21.95" customHeight="1">
      <c r="A108" s="125">
        <v>79</v>
      </c>
      <c r="B108" s="12" t="s">
        <v>129</v>
      </c>
      <c r="C108" s="43" t="s">
        <v>158</v>
      </c>
      <c r="D108" s="90">
        <v>4.8899999999999997</v>
      </c>
      <c r="E108" s="43">
        <v>0.2</v>
      </c>
      <c r="F108" s="3"/>
      <c r="G108" s="4"/>
      <c r="H108" s="44"/>
      <c r="I108" s="45">
        <f>H108+E108+D108</f>
        <v>5.09</v>
      </c>
      <c r="J108" s="46">
        <f t="shared" si="35"/>
        <v>7584100</v>
      </c>
      <c r="K108" s="5"/>
      <c r="L108" s="46">
        <f t="shared" si="36"/>
        <v>227523</v>
      </c>
      <c r="M108" s="129"/>
      <c r="N108" s="123">
        <f t="shared" si="42"/>
        <v>6521059.5</v>
      </c>
      <c r="O108" s="123">
        <f t="shared" si="39"/>
        <v>765040.49999999988</v>
      </c>
      <c r="P108" s="123">
        <f t="shared" si="37"/>
        <v>266710</v>
      </c>
      <c r="Q108" s="123">
        <f t="shared" si="38"/>
        <v>31290</v>
      </c>
      <c r="R108" s="123">
        <f t="shared" si="43"/>
        <v>0</v>
      </c>
      <c r="S108" s="123">
        <f t="shared" si="44"/>
        <v>0</v>
      </c>
      <c r="T108" s="126" t="s">
        <v>162</v>
      </c>
      <c r="U108" s="126" t="s">
        <v>163</v>
      </c>
      <c r="V108" s="123">
        <f t="shared" si="29"/>
        <v>7584100</v>
      </c>
      <c r="W108" s="123">
        <f t="shared" si="30"/>
        <v>1327217.5</v>
      </c>
      <c r="X108" s="123">
        <f t="shared" si="31"/>
        <v>227523</v>
      </c>
      <c r="Y108" s="123">
        <f t="shared" si="32"/>
        <v>151682</v>
      </c>
      <c r="Z108" s="127">
        <f t="shared" si="33"/>
        <v>75841</v>
      </c>
      <c r="AA108" s="107">
        <f t="shared" si="41"/>
        <v>7811633.1799999997</v>
      </c>
    </row>
    <row r="109" spans="1:27" s="95" customFormat="1" ht="21.95" customHeight="1">
      <c r="A109" s="125">
        <v>80</v>
      </c>
      <c r="B109" s="12" t="s">
        <v>130</v>
      </c>
      <c r="C109" s="1"/>
      <c r="D109" s="12">
        <v>3.65</v>
      </c>
      <c r="E109" s="2"/>
      <c r="F109" s="3"/>
      <c r="G109" s="4"/>
      <c r="H109" s="44"/>
      <c r="I109" s="45">
        <f>H109+E109+D109</f>
        <v>3.65</v>
      </c>
      <c r="J109" s="46">
        <f t="shared" si="35"/>
        <v>5438500</v>
      </c>
      <c r="K109" s="5"/>
      <c r="L109" s="46">
        <f t="shared" si="36"/>
        <v>163155</v>
      </c>
      <c r="M109" s="129"/>
      <c r="N109" s="123">
        <f t="shared" si="42"/>
        <v>4867457.5</v>
      </c>
      <c r="O109" s="123">
        <f t="shared" si="39"/>
        <v>571042.5</v>
      </c>
      <c r="P109" s="123">
        <f t="shared" si="37"/>
        <v>0</v>
      </c>
      <c r="Q109" s="123">
        <f t="shared" si="38"/>
        <v>0</v>
      </c>
      <c r="R109" s="123">
        <f t="shared" si="43"/>
        <v>0</v>
      </c>
      <c r="S109" s="123">
        <f t="shared" si="44"/>
        <v>0</v>
      </c>
      <c r="T109" s="126" t="s">
        <v>162</v>
      </c>
      <c r="U109" s="126" t="s">
        <v>163</v>
      </c>
      <c r="V109" s="123">
        <f t="shared" si="29"/>
        <v>5438500</v>
      </c>
      <c r="W109" s="123">
        <f t="shared" si="30"/>
        <v>951737.49999999988</v>
      </c>
      <c r="X109" s="123">
        <f t="shared" si="31"/>
        <v>163155</v>
      </c>
      <c r="Y109" s="123">
        <f t="shared" si="32"/>
        <v>108770</v>
      </c>
      <c r="Z109" s="127">
        <f t="shared" si="33"/>
        <v>54385</v>
      </c>
      <c r="AA109" s="107">
        <f t="shared" si="41"/>
        <v>5601662.2999999998</v>
      </c>
    </row>
    <row r="110" spans="1:27" s="95" customFormat="1" ht="21.95" customHeight="1">
      <c r="A110" s="125">
        <v>81</v>
      </c>
      <c r="B110" s="12" t="s">
        <v>131</v>
      </c>
      <c r="C110" s="1"/>
      <c r="D110" s="12">
        <v>4.0599999999999996</v>
      </c>
      <c r="E110" s="2"/>
      <c r="F110" s="3"/>
      <c r="G110" s="4"/>
      <c r="H110" s="44"/>
      <c r="I110" s="45">
        <f>H110+E110+D110</f>
        <v>4.0599999999999996</v>
      </c>
      <c r="J110" s="46">
        <f t="shared" si="35"/>
        <v>6049399.9999999991</v>
      </c>
      <c r="K110" s="5"/>
      <c r="L110" s="46">
        <f t="shared" si="36"/>
        <v>181481.99999999997</v>
      </c>
      <c r="M110" s="129"/>
      <c r="N110" s="123">
        <f t="shared" si="42"/>
        <v>5414213</v>
      </c>
      <c r="O110" s="123">
        <f t="shared" si="39"/>
        <v>635186.99999999988</v>
      </c>
      <c r="P110" s="123">
        <f t="shared" si="37"/>
        <v>0</v>
      </c>
      <c r="Q110" s="123">
        <f t="shared" si="38"/>
        <v>0</v>
      </c>
      <c r="R110" s="123">
        <f t="shared" si="43"/>
        <v>0</v>
      </c>
      <c r="S110" s="123">
        <f t="shared" si="44"/>
        <v>0</v>
      </c>
      <c r="T110" s="126" t="s">
        <v>162</v>
      </c>
      <c r="U110" s="126" t="s">
        <v>163</v>
      </c>
      <c r="V110" s="123">
        <f t="shared" si="29"/>
        <v>6049400</v>
      </c>
      <c r="W110" s="123">
        <f t="shared" si="30"/>
        <v>1058645</v>
      </c>
      <c r="X110" s="123">
        <f t="shared" si="31"/>
        <v>181482</v>
      </c>
      <c r="Y110" s="123">
        <f t="shared" si="32"/>
        <v>120988</v>
      </c>
      <c r="Z110" s="127">
        <f t="shared" si="33"/>
        <v>60494</v>
      </c>
      <c r="AA110" s="107">
        <f t="shared" si="41"/>
        <v>6230890.1199999992</v>
      </c>
    </row>
    <row r="111" spans="1:27" s="30" customFormat="1" ht="21.95" customHeight="1">
      <c r="A111" s="125">
        <v>82</v>
      </c>
      <c r="B111" s="12" t="s">
        <v>132</v>
      </c>
      <c r="C111" s="1"/>
      <c r="D111" s="12">
        <v>2.46</v>
      </c>
      <c r="E111" s="2"/>
      <c r="F111" s="3"/>
      <c r="G111" s="4"/>
      <c r="H111" s="44"/>
      <c r="I111" s="45">
        <f>H111+E111+D111</f>
        <v>2.46</v>
      </c>
      <c r="J111" s="46">
        <f t="shared" si="35"/>
        <v>3665400</v>
      </c>
      <c r="K111" s="5"/>
      <c r="L111" s="46">
        <f t="shared" si="36"/>
        <v>109962</v>
      </c>
      <c r="M111" s="129"/>
      <c r="N111" s="123">
        <f t="shared" si="42"/>
        <v>3280533.0000000005</v>
      </c>
      <c r="O111" s="123">
        <f t="shared" si="39"/>
        <v>384867</v>
      </c>
      <c r="P111" s="123">
        <f t="shared" ref="P111:P134" si="45">E111*1490000*T111</f>
        <v>0</v>
      </c>
      <c r="Q111" s="123">
        <f t="shared" ref="Q111:Q134" si="46">E111*1490000*U111</f>
        <v>0</v>
      </c>
      <c r="R111" s="123">
        <f t="shared" si="43"/>
        <v>0</v>
      </c>
      <c r="S111" s="123">
        <f t="shared" si="44"/>
        <v>0</v>
      </c>
      <c r="T111" s="126" t="s">
        <v>162</v>
      </c>
      <c r="U111" s="126" t="s">
        <v>163</v>
      </c>
      <c r="V111" s="123">
        <f t="shared" si="29"/>
        <v>3665400.0000000005</v>
      </c>
      <c r="W111" s="123">
        <f t="shared" si="30"/>
        <v>641445</v>
      </c>
      <c r="X111" s="123">
        <f t="shared" si="31"/>
        <v>109962.00000000001</v>
      </c>
      <c r="Y111" s="123">
        <f t="shared" si="32"/>
        <v>73308.000000000015</v>
      </c>
      <c r="Z111" s="127">
        <f t="shared" si="33"/>
        <v>36654.000000000007</v>
      </c>
      <c r="AA111" s="107">
        <f t="shared" si="41"/>
        <v>3775366.92</v>
      </c>
    </row>
    <row r="112" spans="1:27" s="30" customFormat="1" ht="21.95" customHeight="1">
      <c r="A112" s="125"/>
      <c r="B112" s="13" t="s">
        <v>133</v>
      </c>
      <c r="C112" s="1"/>
      <c r="D112" s="12"/>
      <c r="E112" s="2"/>
      <c r="F112" s="3"/>
      <c r="G112" s="4"/>
      <c r="H112" s="44"/>
      <c r="I112" s="45"/>
      <c r="J112" s="46"/>
      <c r="K112" s="5"/>
      <c r="L112" s="162">
        <f>L113+L114+L115+L116+L117</f>
        <v>708346</v>
      </c>
      <c r="M112" s="129"/>
      <c r="N112" s="123">
        <f t="shared" si="42"/>
        <v>0</v>
      </c>
      <c r="O112" s="123">
        <f t="shared" si="39"/>
        <v>0</v>
      </c>
      <c r="P112" s="123">
        <f t="shared" si="45"/>
        <v>0</v>
      </c>
      <c r="Q112" s="123">
        <f t="shared" si="46"/>
        <v>0</v>
      </c>
      <c r="R112" s="123">
        <f t="shared" si="43"/>
        <v>0</v>
      </c>
      <c r="S112" s="123">
        <f t="shared" si="44"/>
        <v>0</v>
      </c>
      <c r="T112" s="126" t="s">
        <v>162</v>
      </c>
      <c r="U112" s="126" t="s">
        <v>163</v>
      </c>
      <c r="V112" s="123">
        <f t="shared" si="29"/>
        <v>0</v>
      </c>
      <c r="W112" s="123">
        <f t="shared" si="30"/>
        <v>0</v>
      </c>
      <c r="X112" s="123">
        <f t="shared" si="31"/>
        <v>0</v>
      </c>
      <c r="Y112" s="123">
        <f t="shared" si="32"/>
        <v>0</v>
      </c>
      <c r="Z112" s="127">
        <f t="shared" si="33"/>
        <v>0</v>
      </c>
      <c r="AA112" s="107">
        <f t="shared" si="41"/>
        <v>708346</v>
      </c>
    </row>
    <row r="113" spans="1:27" s="30" customFormat="1" ht="21.95" customHeight="1">
      <c r="A113" s="125">
        <v>83</v>
      </c>
      <c r="B113" s="12" t="s">
        <v>134</v>
      </c>
      <c r="C113" s="43" t="s">
        <v>158</v>
      </c>
      <c r="D113" s="12">
        <v>4.32</v>
      </c>
      <c r="E113" s="43">
        <v>0.2</v>
      </c>
      <c r="F113" s="3"/>
      <c r="G113" s="4"/>
      <c r="H113" s="44"/>
      <c r="I113" s="45">
        <f>H113+E113+D113</f>
        <v>4.5200000000000005</v>
      </c>
      <c r="J113" s="46">
        <f t="shared" si="35"/>
        <v>6734800.0000000009</v>
      </c>
      <c r="K113" s="5"/>
      <c r="L113" s="46">
        <f t="shared" si="36"/>
        <v>202044.00000000006</v>
      </c>
      <c r="M113" s="129"/>
      <c r="N113" s="123">
        <f t="shared" si="42"/>
        <v>5760936.0000000009</v>
      </c>
      <c r="O113" s="123">
        <f t="shared" si="39"/>
        <v>675864</v>
      </c>
      <c r="P113" s="123">
        <f t="shared" si="45"/>
        <v>266710</v>
      </c>
      <c r="Q113" s="123">
        <f t="shared" si="46"/>
        <v>31290</v>
      </c>
      <c r="R113" s="123">
        <f t="shared" si="43"/>
        <v>0</v>
      </c>
      <c r="S113" s="123">
        <f t="shared" si="44"/>
        <v>0</v>
      </c>
      <c r="T113" s="126" t="s">
        <v>162</v>
      </c>
      <c r="U113" s="126" t="s">
        <v>163</v>
      </c>
      <c r="V113" s="123">
        <f t="shared" si="29"/>
        <v>6734800.0000000009</v>
      </c>
      <c r="W113" s="123">
        <f t="shared" si="30"/>
        <v>1178590</v>
      </c>
      <c r="X113" s="123">
        <f t="shared" si="31"/>
        <v>202044.00000000003</v>
      </c>
      <c r="Y113" s="123">
        <f t="shared" si="32"/>
        <v>134696.00000000003</v>
      </c>
      <c r="Z113" s="127">
        <f t="shared" si="33"/>
        <v>67348.000000000015</v>
      </c>
      <c r="AA113" s="107">
        <f t="shared" si="41"/>
        <v>6936853.040000001</v>
      </c>
    </row>
    <row r="114" spans="1:27" s="79" customFormat="1" ht="21.95" customHeight="1">
      <c r="A114" s="125">
        <v>84</v>
      </c>
      <c r="B114" s="12" t="s">
        <v>135</v>
      </c>
      <c r="C114" s="1"/>
      <c r="D114" s="12">
        <v>4.0599999999999996</v>
      </c>
      <c r="E114" s="2"/>
      <c r="F114" s="3"/>
      <c r="G114" s="98">
        <v>0.06</v>
      </c>
      <c r="H114" s="151">
        <v>0.24</v>
      </c>
      <c r="I114" s="45">
        <f>H114+E114+D114</f>
        <v>4.3</v>
      </c>
      <c r="J114" s="46">
        <f t="shared" si="35"/>
        <v>6407000</v>
      </c>
      <c r="K114" s="5"/>
      <c r="L114" s="46">
        <f t="shared" si="36"/>
        <v>192210</v>
      </c>
      <c r="M114" s="129"/>
      <c r="N114" s="123">
        <f t="shared" si="42"/>
        <v>5414213</v>
      </c>
      <c r="O114" s="123">
        <f t="shared" si="39"/>
        <v>635186.99999999988</v>
      </c>
      <c r="P114" s="123">
        <f t="shared" si="45"/>
        <v>0</v>
      </c>
      <c r="Q114" s="123">
        <f t="shared" si="46"/>
        <v>0</v>
      </c>
      <c r="R114" s="123">
        <f t="shared" si="43"/>
        <v>320052</v>
      </c>
      <c r="S114" s="123">
        <f t="shared" si="44"/>
        <v>37548</v>
      </c>
      <c r="T114" s="126" t="s">
        <v>162</v>
      </c>
      <c r="U114" s="126" t="s">
        <v>163</v>
      </c>
      <c r="V114" s="123">
        <f t="shared" si="29"/>
        <v>6407000</v>
      </c>
      <c r="W114" s="123">
        <f t="shared" si="30"/>
        <v>1121225</v>
      </c>
      <c r="X114" s="123">
        <f t="shared" si="31"/>
        <v>192210</v>
      </c>
      <c r="Y114" s="123">
        <f t="shared" si="32"/>
        <v>128140</v>
      </c>
      <c r="Z114" s="127">
        <f t="shared" si="33"/>
        <v>64070</v>
      </c>
      <c r="AA114" s="107">
        <f t="shared" si="41"/>
        <v>6599218.6600000001</v>
      </c>
    </row>
    <row r="115" spans="1:27" s="30" customFormat="1" ht="21.95" customHeight="1">
      <c r="A115" s="125">
        <v>85</v>
      </c>
      <c r="B115" s="12" t="s">
        <v>136</v>
      </c>
      <c r="C115" s="1"/>
      <c r="D115" s="12">
        <v>2.2599999999999998</v>
      </c>
      <c r="E115" s="2"/>
      <c r="F115" s="3"/>
      <c r="G115" s="4"/>
      <c r="H115" s="44"/>
      <c r="I115" s="45">
        <f>H115+E115+D115</f>
        <v>2.2599999999999998</v>
      </c>
      <c r="J115" s="46">
        <f t="shared" si="35"/>
        <v>3367399.9999999995</v>
      </c>
      <c r="K115" s="5"/>
      <c r="L115" s="46">
        <f>J115*1%*2</f>
        <v>67347.999999999985</v>
      </c>
      <c r="M115" s="129"/>
      <c r="N115" s="123">
        <f t="shared" si="42"/>
        <v>3013823</v>
      </c>
      <c r="O115" s="123">
        <f t="shared" si="39"/>
        <v>353576.99999999994</v>
      </c>
      <c r="P115" s="123">
        <f t="shared" si="45"/>
        <v>0</v>
      </c>
      <c r="Q115" s="123">
        <f t="shared" si="46"/>
        <v>0</v>
      </c>
      <c r="R115" s="123">
        <f t="shared" si="43"/>
        <v>0</v>
      </c>
      <c r="S115" s="123">
        <f t="shared" si="44"/>
        <v>0</v>
      </c>
      <c r="T115" s="126" t="s">
        <v>162</v>
      </c>
      <c r="U115" s="126" t="s">
        <v>163</v>
      </c>
      <c r="V115" s="123">
        <f t="shared" si="29"/>
        <v>3367400</v>
      </c>
      <c r="W115" s="123">
        <f t="shared" si="30"/>
        <v>589295</v>
      </c>
      <c r="X115" s="123">
        <f t="shared" si="31"/>
        <v>101022</v>
      </c>
      <c r="Y115" s="123">
        <v>67348</v>
      </c>
      <c r="Z115" s="127">
        <f t="shared" si="33"/>
        <v>33674</v>
      </c>
      <c r="AA115" s="107">
        <f t="shared" si="41"/>
        <v>3434752.5199999996</v>
      </c>
    </row>
    <row r="116" spans="1:27" s="30" customFormat="1" ht="21.95" customHeight="1">
      <c r="A116" s="125">
        <v>86</v>
      </c>
      <c r="B116" s="12" t="s">
        <v>137</v>
      </c>
      <c r="C116" s="1"/>
      <c r="D116" s="12">
        <v>2.46</v>
      </c>
      <c r="E116" s="2"/>
      <c r="F116" s="3"/>
      <c r="G116" s="4"/>
      <c r="H116" s="44"/>
      <c r="I116" s="45">
        <f>H116+E116+D116</f>
        <v>2.46</v>
      </c>
      <c r="J116" s="46">
        <f t="shared" si="35"/>
        <v>3665400</v>
      </c>
      <c r="K116" s="5"/>
      <c r="L116" s="46">
        <f t="shared" si="36"/>
        <v>109962</v>
      </c>
      <c r="M116" s="129"/>
      <c r="N116" s="123">
        <f t="shared" si="42"/>
        <v>3280533.0000000005</v>
      </c>
      <c r="O116" s="123">
        <f t="shared" si="39"/>
        <v>384867</v>
      </c>
      <c r="P116" s="123">
        <f t="shared" si="45"/>
        <v>0</v>
      </c>
      <c r="Q116" s="123">
        <f t="shared" si="46"/>
        <v>0</v>
      </c>
      <c r="R116" s="123">
        <f t="shared" si="43"/>
        <v>0</v>
      </c>
      <c r="S116" s="123">
        <f t="shared" si="44"/>
        <v>0</v>
      </c>
      <c r="T116" s="126" t="s">
        <v>162</v>
      </c>
      <c r="U116" s="126" t="s">
        <v>163</v>
      </c>
      <c r="V116" s="123">
        <f t="shared" si="29"/>
        <v>3665400.0000000005</v>
      </c>
      <c r="W116" s="123">
        <f t="shared" si="30"/>
        <v>641445</v>
      </c>
      <c r="X116" s="123">
        <f t="shared" si="31"/>
        <v>109962.00000000001</v>
      </c>
      <c r="Y116" s="123">
        <f t="shared" si="32"/>
        <v>73308.000000000015</v>
      </c>
      <c r="Z116" s="127">
        <f t="shared" si="33"/>
        <v>36654.000000000007</v>
      </c>
      <c r="AA116" s="107">
        <f t="shared" si="41"/>
        <v>3775366.92</v>
      </c>
    </row>
    <row r="117" spans="1:27" s="30" customFormat="1" ht="21.95" customHeight="1">
      <c r="A117" s="125">
        <v>87</v>
      </c>
      <c r="B117" s="12" t="s">
        <v>138</v>
      </c>
      <c r="C117" s="1"/>
      <c r="D117" s="12">
        <v>3.06</v>
      </c>
      <c r="E117" s="2"/>
      <c r="F117" s="3"/>
      <c r="G117" s="4"/>
      <c r="H117" s="44"/>
      <c r="I117" s="45">
        <f>H117+E117+D117</f>
        <v>3.06</v>
      </c>
      <c r="J117" s="46">
        <f t="shared" si="35"/>
        <v>4559400</v>
      </c>
      <c r="K117" s="5"/>
      <c r="L117" s="46">
        <f t="shared" si="36"/>
        <v>136782</v>
      </c>
      <c r="M117" s="129"/>
      <c r="N117" s="123">
        <f t="shared" si="42"/>
        <v>4080663</v>
      </c>
      <c r="O117" s="123">
        <f t="shared" si="39"/>
        <v>478737</v>
      </c>
      <c r="P117" s="123">
        <f t="shared" si="45"/>
        <v>0</v>
      </c>
      <c r="Q117" s="123">
        <f t="shared" si="46"/>
        <v>0</v>
      </c>
      <c r="R117" s="123">
        <f t="shared" si="43"/>
        <v>0</v>
      </c>
      <c r="S117" s="123">
        <f t="shared" si="44"/>
        <v>0</v>
      </c>
      <c r="T117" s="126" t="s">
        <v>162</v>
      </c>
      <c r="U117" s="126" t="s">
        <v>163</v>
      </c>
      <c r="V117" s="123">
        <f t="shared" si="29"/>
        <v>4559400</v>
      </c>
      <c r="W117" s="123">
        <f t="shared" si="30"/>
        <v>797895</v>
      </c>
      <c r="X117" s="123">
        <f t="shared" si="31"/>
        <v>136782</v>
      </c>
      <c r="Y117" s="123">
        <f t="shared" si="32"/>
        <v>91188</v>
      </c>
      <c r="Z117" s="127">
        <f t="shared" si="33"/>
        <v>45594</v>
      </c>
      <c r="AA117" s="107">
        <f t="shared" si="41"/>
        <v>4696188.12</v>
      </c>
    </row>
    <row r="118" spans="1:27" s="30" customFormat="1" ht="21.95" customHeight="1">
      <c r="A118" s="125"/>
      <c r="B118" s="13" t="s">
        <v>139</v>
      </c>
      <c r="C118" s="1"/>
      <c r="D118" s="12"/>
      <c r="E118" s="2"/>
      <c r="F118" s="3"/>
      <c r="G118" s="4"/>
      <c r="H118" s="44"/>
      <c r="I118" s="45"/>
      <c r="J118" s="46"/>
      <c r="K118" s="5"/>
      <c r="L118" s="162">
        <f>L119+L120+L121</f>
        <v>563667</v>
      </c>
      <c r="M118" s="129"/>
      <c r="N118" s="123">
        <f t="shared" si="42"/>
        <v>0</v>
      </c>
      <c r="O118" s="123">
        <f t="shared" si="39"/>
        <v>0</v>
      </c>
      <c r="P118" s="123">
        <f t="shared" si="45"/>
        <v>0</v>
      </c>
      <c r="Q118" s="123">
        <f t="shared" si="46"/>
        <v>0</v>
      </c>
      <c r="R118" s="123">
        <f t="shared" si="43"/>
        <v>0</v>
      </c>
      <c r="S118" s="123">
        <f t="shared" si="44"/>
        <v>0</v>
      </c>
      <c r="T118" s="126" t="s">
        <v>162</v>
      </c>
      <c r="U118" s="126" t="s">
        <v>163</v>
      </c>
      <c r="V118" s="123">
        <f t="shared" si="29"/>
        <v>0</v>
      </c>
      <c r="W118" s="123">
        <f t="shared" si="30"/>
        <v>0</v>
      </c>
      <c r="X118" s="123">
        <f t="shared" si="31"/>
        <v>0</v>
      </c>
      <c r="Y118" s="123">
        <f t="shared" si="32"/>
        <v>0</v>
      </c>
      <c r="Z118" s="127">
        <f t="shared" si="33"/>
        <v>0</v>
      </c>
      <c r="AA118" s="107">
        <f t="shared" si="41"/>
        <v>563667</v>
      </c>
    </row>
    <row r="119" spans="1:27" s="30" customFormat="1" ht="21.95" customHeight="1">
      <c r="A119" s="125">
        <v>88</v>
      </c>
      <c r="B119" s="12" t="s">
        <v>140</v>
      </c>
      <c r="C119" s="43" t="s">
        <v>158</v>
      </c>
      <c r="D119" s="90">
        <v>4.6500000000000004</v>
      </c>
      <c r="E119" s="43">
        <v>0.2</v>
      </c>
      <c r="F119" s="3"/>
      <c r="G119" s="4"/>
      <c r="H119" s="44"/>
      <c r="I119" s="45">
        <f>H119+E119+D119</f>
        <v>4.8500000000000005</v>
      </c>
      <c r="J119" s="46">
        <f t="shared" si="35"/>
        <v>7226500.0000000009</v>
      </c>
      <c r="K119" s="5"/>
      <c r="L119" s="46">
        <f t="shared" si="36"/>
        <v>216795.00000000006</v>
      </c>
      <c r="M119" s="129"/>
      <c r="N119" s="123">
        <f t="shared" si="42"/>
        <v>6201007.5000000009</v>
      </c>
      <c r="O119" s="123">
        <f t="shared" si="39"/>
        <v>727492.50000000012</v>
      </c>
      <c r="P119" s="123">
        <f t="shared" si="45"/>
        <v>266710</v>
      </c>
      <c r="Q119" s="123">
        <f t="shared" si="46"/>
        <v>31290</v>
      </c>
      <c r="R119" s="123">
        <f t="shared" si="43"/>
        <v>0</v>
      </c>
      <c r="S119" s="123">
        <f t="shared" si="44"/>
        <v>0</v>
      </c>
      <c r="T119" s="126" t="s">
        <v>162</v>
      </c>
      <c r="U119" s="126" t="s">
        <v>163</v>
      </c>
      <c r="V119" s="123">
        <f t="shared" si="29"/>
        <v>7226500.0000000009</v>
      </c>
      <c r="W119" s="123">
        <f t="shared" si="30"/>
        <v>1264637.5</v>
      </c>
      <c r="X119" s="123">
        <f t="shared" si="31"/>
        <v>216795.00000000003</v>
      </c>
      <c r="Y119" s="123">
        <f t="shared" si="32"/>
        <v>144530.00000000003</v>
      </c>
      <c r="Z119" s="127">
        <f t="shared" si="33"/>
        <v>72265.000000000015</v>
      </c>
      <c r="AA119" s="107">
        <f t="shared" si="41"/>
        <v>7443304.7000000011</v>
      </c>
    </row>
    <row r="120" spans="1:27" s="30" customFormat="1" ht="21.95" customHeight="1">
      <c r="A120" s="125">
        <v>89</v>
      </c>
      <c r="B120" s="12" t="s">
        <v>142</v>
      </c>
      <c r="C120" s="1"/>
      <c r="D120" s="18">
        <v>3.46</v>
      </c>
      <c r="E120" s="2"/>
      <c r="F120" s="3"/>
      <c r="G120" s="4"/>
      <c r="H120" s="44"/>
      <c r="I120" s="45">
        <f>H120+E120+D120</f>
        <v>3.46</v>
      </c>
      <c r="J120" s="46">
        <f t="shared" si="35"/>
        <v>5155400</v>
      </c>
      <c r="K120" s="5"/>
      <c r="L120" s="46">
        <f t="shared" si="36"/>
        <v>154662</v>
      </c>
      <c r="M120" s="129"/>
      <c r="N120" s="123">
        <f t="shared" si="42"/>
        <v>4614083</v>
      </c>
      <c r="O120" s="123">
        <f t="shared" si="39"/>
        <v>541317</v>
      </c>
      <c r="P120" s="123">
        <f t="shared" si="45"/>
        <v>0</v>
      </c>
      <c r="Q120" s="123">
        <f t="shared" si="46"/>
        <v>0</v>
      </c>
      <c r="R120" s="123">
        <f t="shared" si="43"/>
        <v>0</v>
      </c>
      <c r="S120" s="123">
        <f t="shared" si="44"/>
        <v>0</v>
      </c>
      <c r="T120" s="126" t="s">
        <v>162</v>
      </c>
      <c r="U120" s="126" t="s">
        <v>163</v>
      </c>
      <c r="V120" s="123">
        <f t="shared" si="29"/>
        <v>5155400</v>
      </c>
      <c r="W120" s="123">
        <f t="shared" si="30"/>
        <v>902195</v>
      </c>
      <c r="X120" s="123">
        <f t="shared" si="31"/>
        <v>154662</v>
      </c>
      <c r="Y120" s="123">
        <f t="shared" si="32"/>
        <v>103108</v>
      </c>
      <c r="Z120" s="127">
        <f t="shared" si="33"/>
        <v>51554</v>
      </c>
      <c r="AA120" s="107">
        <f t="shared" si="41"/>
        <v>5310068.92</v>
      </c>
    </row>
    <row r="121" spans="1:27" s="79" customFormat="1" ht="21.95" customHeight="1">
      <c r="A121" s="125">
        <v>90</v>
      </c>
      <c r="B121" s="12" t="s">
        <v>143</v>
      </c>
      <c r="C121" s="1"/>
      <c r="D121" s="12">
        <v>4.0599999999999996</v>
      </c>
      <c r="E121" s="2"/>
      <c r="F121" s="3"/>
      <c r="G121" s="98">
        <v>0.06</v>
      </c>
      <c r="H121" s="151">
        <v>0.24</v>
      </c>
      <c r="I121" s="45">
        <f>H121+E121+D121</f>
        <v>4.3</v>
      </c>
      <c r="J121" s="46">
        <f t="shared" si="35"/>
        <v>6407000</v>
      </c>
      <c r="K121" s="5"/>
      <c r="L121" s="46">
        <f t="shared" si="36"/>
        <v>192210</v>
      </c>
      <c r="M121" s="129"/>
      <c r="N121" s="123">
        <f t="shared" si="42"/>
        <v>5414213</v>
      </c>
      <c r="O121" s="123">
        <f t="shared" ref="O121:O134" si="47">D121*1490000*U121</f>
        <v>635186.99999999988</v>
      </c>
      <c r="P121" s="123">
        <f t="shared" si="45"/>
        <v>0</v>
      </c>
      <c r="Q121" s="123">
        <f t="shared" si="46"/>
        <v>0</v>
      </c>
      <c r="R121" s="123">
        <f t="shared" si="43"/>
        <v>320052</v>
      </c>
      <c r="S121" s="123">
        <f t="shared" si="44"/>
        <v>37548</v>
      </c>
      <c r="T121" s="126" t="s">
        <v>162</v>
      </c>
      <c r="U121" s="126" t="s">
        <v>163</v>
      </c>
      <c r="V121" s="123">
        <f t="shared" si="29"/>
        <v>6407000</v>
      </c>
      <c r="W121" s="123">
        <f t="shared" si="30"/>
        <v>1121225</v>
      </c>
      <c r="X121" s="123">
        <f t="shared" si="31"/>
        <v>192210</v>
      </c>
      <c r="Y121" s="123">
        <f t="shared" si="32"/>
        <v>128140</v>
      </c>
      <c r="Z121" s="127">
        <f t="shared" si="33"/>
        <v>64070</v>
      </c>
      <c r="AA121" s="107">
        <f t="shared" si="41"/>
        <v>6599218.6600000001</v>
      </c>
    </row>
    <row r="122" spans="1:27" s="30" customFormat="1" ht="21.95" customHeight="1">
      <c r="A122" s="125"/>
      <c r="B122" s="13" t="s">
        <v>145</v>
      </c>
      <c r="C122" s="1"/>
      <c r="D122" s="12"/>
      <c r="E122" s="2"/>
      <c r="F122" s="3"/>
      <c r="G122" s="4"/>
      <c r="H122" s="44"/>
      <c r="I122" s="45"/>
      <c r="J122" s="46"/>
      <c r="K122" s="5"/>
      <c r="L122" s="162">
        <f>L123+L124+L125</f>
        <v>383526</v>
      </c>
      <c r="M122" s="129"/>
      <c r="N122" s="123">
        <f t="shared" si="42"/>
        <v>0</v>
      </c>
      <c r="O122" s="123">
        <f t="shared" si="47"/>
        <v>0</v>
      </c>
      <c r="P122" s="123">
        <f t="shared" si="45"/>
        <v>0</v>
      </c>
      <c r="Q122" s="123">
        <f t="shared" si="46"/>
        <v>0</v>
      </c>
      <c r="R122" s="123">
        <f t="shared" si="43"/>
        <v>0</v>
      </c>
      <c r="S122" s="123">
        <f t="shared" si="44"/>
        <v>0</v>
      </c>
      <c r="T122" s="126" t="s">
        <v>162</v>
      </c>
      <c r="U122" s="126" t="s">
        <v>163</v>
      </c>
      <c r="V122" s="123">
        <f t="shared" si="29"/>
        <v>0</v>
      </c>
      <c r="W122" s="123">
        <f t="shared" si="30"/>
        <v>0</v>
      </c>
      <c r="X122" s="123">
        <f t="shared" si="31"/>
        <v>0</v>
      </c>
      <c r="Y122" s="123">
        <f t="shared" si="32"/>
        <v>0</v>
      </c>
      <c r="Z122" s="127">
        <f t="shared" si="33"/>
        <v>0</v>
      </c>
      <c r="AA122" s="107">
        <f t="shared" si="41"/>
        <v>383526</v>
      </c>
    </row>
    <row r="123" spans="1:27" s="30" customFormat="1" ht="21.95" customHeight="1">
      <c r="A123" s="125">
        <v>91</v>
      </c>
      <c r="B123" s="12" t="s">
        <v>181</v>
      </c>
      <c r="C123" s="1"/>
      <c r="D123" s="18">
        <v>2.46</v>
      </c>
      <c r="E123" s="2"/>
      <c r="F123" s="3"/>
      <c r="G123" s="4"/>
      <c r="H123" s="44"/>
      <c r="I123" s="45">
        <f>H123+E123+D123</f>
        <v>2.46</v>
      </c>
      <c r="J123" s="46">
        <f t="shared" si="35"/>
        <v>3665400</v>
      </c>
      <c r="K123" s="5"/>
      <c r="L123" s="46">
        <f t="shared" si="36"/>
        <v>109962</v>
      </c>
      <c r="M123" s="129"/>
      <c r="N123" s="123">
        <f t="shared" si="42"/>
        <v>3280533.0000000005</v>
      </c>
      <c r="O123" s="123">
        <f t="shared" si="47"/>
        <v>384867</v>
      </c>
      <c r="P123" s="123">
        <f t="shared" si="45"/>
        <v>0</v>
      </c>
      <c r="Q123" s="123">
        <f t="shared" si="46"/>
        <v>0</v>
      </c>
      <c r="R123" s="123">
        <f t="shared" si="43"/>
        <v>0</v>
      </c>
      <c r="S123" s="123">
        <f t="shared" si="44"/>
        <v>0</v>
      </c>
      <c r="T123" s="126" t="s">
        <v>162</v>
      </c>
      <c r="U123" s="126" t="s">
        <v>163</v>
      </c>
      <c r="V123" s="123">
        <f t="shared" si="29"/>
        <v>3665400.0000000005</v>
      </c>
      <c r="W123" s="123">
        <f t="shared" si="30"/>
        <v>641445</v>
      </c>
      <c r="X123" s="123">
        <f t="shared" si="31"/>
        <v>109962.00000000001</v>
      </c>
      <c r="Y123" s="123">
        <f t="shared" si="32"/>
        <v>73308.000000000015</v>
      </c>
      <c r="Z123" s="127">
        <f t="shared" si="33"/>
        <v>36654.000000000007</v>
      </c>
      <c r="AA123" s="107">
        <f t="shared" si="41"/>
        <v>3775366.92</v>
      </c>
    </row>
    <row r="124" spans="1:27" s="30" customFormat="1" ht="21.95" customHeight="1">
      <c r="A124" s="125">
        <v>92</v>
      </c>
      <c r="B124" s="12" t="s">
        <v>147</v>
      </c>
      <c r="C124" s="1"/>
      <c r="D124" s="18">
        <v>2.2599999999999998</v>
      </c>
      <c r="E124" s="2"/>
      <c r="F124" s="3"/>
      <c r="G124" s="4"/>
      <c r="H124" s="44"/>
      <c r="I124" s="45">
        <f>H124+E124+D124</f>
        <v>2.2599999999999998</v>
      </c>
      <c r="J124" s="46">
        <f t="shared" si="35"/>
        <v>3367399.9999999995</v>
      </c>
      <c r="K124" s="5"/>
      <c r="L124" s="46">
        <f t="shared" si="36"/>
        <v>101021.99999999997</v>
      </c>
      <c r="M124" s="129"/>
      <c r="N124" s="123">
        <f t="shared" si="42"/>
        <v>3013823</v>
      </c>
      <c r="O124" s="123">
        <f t="shared" si="47"/>
        <v>353576.99999999994</v>
      </c>
      <c r="P124" s="123">
        <f t="shared" si="45"/>
        <v>0</v>
      </c>
      <c r="Q124" s="123">
        <f t="shared" si="46"/>
        <v>0</v>
      </c>
      <c r="R124" s="123">
        <f t="shared" si="43"/>
        <v>0</v>
      </c>
      <c r="S124" s="123">
        <f t="shared" si="44"/>
        <v>0</v>
      </c>
      <c r="T124" s="126" t="s">
        <v>162</v>
      </c>
      <c r="U124" s="126" t="s">
        <v>163</v>
      </c>
      <c r="V124" s="123">
        <f t="shared" si="29"/>
        <v>3367400</v>
      </c>
      <c r="W124" s="123">
        <f t="shared" si="30"/>
        <v>589295</v>
      </c>
      <c r="X124" s="123">
        <f t="shared" si="31"/>
        <v>101022</v>
      </c>
      <c r="Y124" s="123">
        <f t="shared" si="32"/>
        <v>67348</v>
      </c>
      <c r="Z124" s="127">
        <f t="shared" si="33"/>
        <v>33674</v>
      </c>
      <c r="AA124" s="107">
        <f t="shared" si="41"/>
        <v>3468426.5199999996</v>
      </c>
    </row>
    <row r="125" spans="1:27" s="30" customFormat="1" ht="21.95" customHeight="1">
      <c r="A125" s="125">
        <v>93</v>
      </c>
      <c r="B125" s="12" t="s">
        <v>148</v>
      </c>
      <c r="C125" s="43" t="s">
        <v>158</v>
      </c>
      <c r="D125" s="12">
        <v>3.66</v>
      </c>
      <c r="E125" s="43">
        <v>0.2</v>
      </c>
      <c r="F125" s="3"/>
      <c r="G125" s="4"/>
      <c r="H125" s="44"/>
      <c r="I125" s="45">
        <f>H125+E125+D125</f>
        <v>3.8600000000000003</v>
      </c>
      <c r="J125" s="46">
        <f t="shared" si="35"/>
        <v>5751400.0000000009</v>
      </c>
      <c r="K125" s="5"/>
      <c r="L125" s="46">
        <f t="shared" si="36"/>
        <v>172542.00000000003</v>
      </c>
      <c r="M125" s="129"/>
      <c r="N125" s="123">
        <f t="shared" si="42"/>
        <v>4880793</v>
      </c>
      <c r="O125" s="123">
        <f t="shared" si="47"/>
        <v>572607</v>
      </c>
      <c r="P125" s="123">
        <f t="shared" si="45"/>
        <v>266710</v>
      </c>
      <c r="Q125" s="123">
        <f t="shared" si="46"/>
        <v>31290</v>
      </c>
      <c r="R125" s="123">
        <f t="shared" si="43"/>
        <v>0</v>
      </c>
      <c r="S125" s="123">
        <f t="shared" si="44"/>
        <v>0</v>
      </c>
      <c r="T125" s="126" t="s">
        <v>162</v>
      </c>
      <c r="U125" s="126" t="s">
        <v>163</v>
      </c>
      <c r="V125" s="123">
        <f t="shared" si="29"/>
        <v>5751400</v>
      </c>
      <c r="W125" s="123">
        <f t="shared" si="30"/>
        <v>1006494.9999999999</v>
      </c>
      <c r="X125" s="123">
        <f t="shared" si="31"/>
        <v>172542</v>
      </c>
      <c r="Y125" s="123">
        <f t="shared" si="32"/>
        <v>115028</v>
      </c>
      <c r="Z125" s="127">
        <f t="shared" si="33"/>
        <v>57514</v>
      </c>
      <c r="AA125" s="107">
        <f t="shared" si="41"/>
        <v>5923949.7200000007</v>
      </c>
    </row>
    <row r="126" spans="1:27" s="30" customFormat="1" ht="21.95" customHeight="1">
      <c r="A126" s="125"/>
      <c r="B126" s="13" t="s">
        <v>149</v>
      </c>
      <c r="C126" s="1"/>
      <c r="D126" s="20"/>
      <c r="E126" s="2"/>
      <c r="F126" s="3"/>
      <c r="G126" s="4"/>
      <c r="H126" s="44"/>
      <c r="I126" s="45"/>
      <c r="J126" s="46"/>
      <c r="K126" s="5"/>
      <c r="L126" s="162">
        <f>L127+L128+L129</f>
        <v>502428.00000000006</v>
      </c>
      <c r="M126" s="129"/>
      <c r="N126" s="123">
        <f t="shared" si="42"/>
        <v>0</v>
      </c>
      <c r="O126" s="123">
        <f t="shared" si="47"/>
        <v>0</v>
      </c>
      <c r="P126" s="123">
        <f t="shared" si="45"/>
        <v>0</v>
      </c>
      <c r="Q126" s="123">
        <f t="shared" si="46"/>
        <v>0</v>
      </c>
      <c r="R126" s="123">
        <f t="shared" si="43"/>
        <v>0</v>
      </c>
      <c r="S126" s="123">
        <f t="shared" si="44"/>
        <v>0</v>
      </c>
      <c r="T126" s="126" t="s">
        <v>162</v>
      </c>
      <c r="U126" s="126" t="s">
        <v>163</v>
      </c>
      <c r="V126" s="123">
        <f t="shared" si="29"/>
        <v>0</v>
      </c>
      <c r="W126" s="123">
        <f t="shared" si="30"/>
        <v>0</v>
      </c>
      <c r="X126" s="123">
        <f t="shared" si="31"/>
        <v>0</v>
      </c>
      <c r="Y126" s="123">
        <f t="shared" si="32"/>
        <v>0</v>
      </c>
      <c r="Z126" s="127">
        <f t="shared" si="33"/>
        <v>0</v>
      </c>
      <c r="AA126" s="107">
        <f t="shared" si="41"/>
        <v>502428.00000000006</v>
      </c>
    </row>
    <row r="127" spans="1:27" s="30" customFormat="1" ht="21.95" customHeight="1">
      <c r="A127" s="125">
        <v>94</v>
      </c>
      <c r="B127" s="12" t="s">
        <v>151</v>
      </c>
      <c r="C127" s="1"/>
      <c r="D127" s="12">
        <v>3.26</v>
      </c>
      <c r="E127" s="2"/>
      <c r="F127" s="3"/>
      <c r="G127" s="4"/>
      <c r="H127" s="44"/>
      <c r="I127" s="45">
        <f>H127+E127+D127</f>
        <v>3.26</v>
      </c>
      <c r="J127" s="46">
        <f t="shared" si="35"/>
        <v>4857400</v>
      </c>
      <c r="K127" s="5"/>
      <c r="L127" s="46">
        <f t="shared" si="36"/>
        <v>145722</v>
      </c>
      <c r="M127" s="129"/>
      <c r="N127" s="123">
        <f t="shared" si="42"/>
        <v>4347373</v>
      </c>
      <c r="O127" s="123">
        <f t="shared" si="47"/>
        <v>510027</v>
      </c>
      <c r="P127" s="123">
        <f t="shared" si="45"/>
        <v>0</v>
      </c>
      <c r="Q127" s="123">
        <f t="shared" si="46"/>
        <v>0</v>
      </c>
      <c r="R127" s="123">
        <f t="shared" si="43"/>
        <v>0</v>
      </c>
      <c r="S127" s="123">
        <f t="shared" si="44"/>
        <v>0</v>
      </c>
      <c r="T127" s="126" t="s">
        <v>162</v>
      </c>
      <c r="U127" s="126" t="s">
        <v>163</v>
      </c>
      <c r="V127" s="123">
        <f t="shared" si="29"/>
        <v>4857400</v>
      </c>
      <c r="W127" s="123">
        <f t="shared" si="30"/>
        <v>850045</v>
      </c>
      <c r="X127" s="123">
        <f t="shared" si="31"/>
        <v>145722</v>
      </c>
      <c r="Y127" s="123">
        <f t="shared" si="32"/>
        <v>97148</v>
      </c>
      <c r="Z127" s="127">
        <f t="shared" si="33"/>
        <v>48574</v>
      </c>
      <c r="AA127" s="107">
        <f t="shared" si="41"/>
        <v>5003128.5199999996</v>
      </c>
    </row>
    <row r="128" spans="1:27" s="30" customFormat="1" ht="21.95" customHeight="1">
      <c r="A128" s="125">
        <v>95</v>
      </c>
      <c r="B128" s="12" t="s">
        <v>152</v>
      </c>
      <c r="C128" s="43" t="s">
        <v>158</v>
      </c>
      <c r="D128" s="12">
        <v>4.32</v>
      </c>
      <c r="E128" s="43">
        <v>0.2</v>
      </c>
      <c r="F128" s="3"/>
      <c r="G128" s="4"/>
      <c r="H128" s="44"/>
      <c r="I128" s="45">
        <f>H128+E128+D128</f>
        <v>4.5200000000000005</v>
      </c>
      <c r="J128" s="46">
        <f t="shared" si="35"/>
        <v>6734800.0000000009</v>
      </c>
      <c r="K128" s="5"/>
      <c r="L128" s="46">
        <f t="shared" si="36"/>
        <v>202044.00000000006</v>
      </c>
      <c r="M128" s="129"/>
      <c r="N128" s="123">
        <f t="shared" si="42"/>
        <v>5760936.0000000009</v>
      </c>
      <c r="O128" s="123">
        <f t="shared" si="47"/>
        <v>675864</v>
      </c>
      <c r="P128" s="123">
        <f t="shared" si="45"/>
        <v>266710</v>
      </c>
      <c r="Q128" s="123">
        <f t="shared" si="46"/>
        <v>31290</v>
      </c>
      <c r="R128" s="123">
        <f t="shared" si="43"/>
        <v>0</v>
      </c>
      <c r="S128" s="123">
        <f t="shared" si="44"/>
        <v>0</v>
      </c>
      <c r="T128" s="126" t="s">
        <v>162</v>
      </c>
      <c r="U128" s="126" t="s">
        <v>163</v>
      </c>
      <c r="V128" s="123">
        <f t="shared" si="29"/>
        <v>6734800.0000000009</v>
      </c>
      <c r="W128" s="123">
        <f t="shared" si="30"/>
        <v>1178590</v>
      </c>
      <c r="X128" s="123">
        <f t="shared" si="31"/>
        <v>202044.00000000003</v>
      </c>
      <c r="Y128" s="123">
        <f t="shared" si="32"/>
        <v>134696.00000000003</v>
      </c>
      <c r="Z128" s="127">
        <f t="shared" si="33"/>
        <v>67348.000000000015</v>
      </c>
      <c r="AA128" s="107">
        <f t="shared" si="41"/>
        <v>6936853.040000001</v>
      </c>
    </row>
    <row r="129" spans="1:27" s="30" customFormat="1" ht="21.95" customHeight="1">
      <c r="A129" s="125">
        <v>96</v>
      </c>
      <c r="B129" s="12" t="s">
        <v>153</v>
      </c>
      <c r="C129" s="1"/>
      <c r="D129" s="12">
        <v>3.46</v>
      </c>
      <c r="E129" s="2"/>
      <c r="F129" s="3"/>
      <c r="G129" s="4"/>
      <c r="H129" s="44"/>
      <c r="I129" s="45">
        <f>H129+E129+D129</f>
        <v>3.46</v>
      </c>
      <c r="J129" s="46">
        <f t="shared" si="35"/>
        <v>5155400</v>
      </c>
      <c r="K129" s="5"/>
      <c r="L129" s="46">
        <f t="shared" si="36"/>
        <v>154662</v>
      </c>
      <c r="M129" s="129"/>
      <c r="N129" s="123">
        <f t="shared" si="42"/>
        <v>4614083</v>
      </c>
      <c r="O129" s="123">
        <f t="shared" si="47"/>
        <v>541317</v>
      </c>
      <c r="P129" s="123">
        <f t="shared" si="45"/>
        <v>0</v>
      </c>
      <c r="Q129" s="123">
        <f t="shared" si="46"/>
        <v>0</v>
      </c>
      <c r="R129" s="123">
        <f t="shared" si="43"/>
        <v>0</v>
      </c>
      <c r="S129" s="123">
        <f t="shared" si="44"/>
        <v>0</v>
      </c>
      <c r="T129" s="126" t="s">
        <v>162</v>
      </c>
      <c r="U129" s="126" t="s">
        <v>163</v>
      </c>
      <c r="V129" s="123">
        <f t="shared" si="29"/>
        <v>5155400</v>
      </c>
      <c r="W129" s="123">
        <f t="shared" si="30"/>
        <v>902195</v>
      </c>
      <c r="X129" s="123">
        <f t="shared" si="31"/>
        <v>154662</v>
      </c>
      <c r="Y129" s="123">
        <f t="shared" si="32"/>
        <v>103108</v>
      </c>
      <c r="Z129" s="127">
        <f t="shared" si="33"/>
        <v>51554</v>
      </c>
      <c r="AA129" s="107">
        <f t="shared" si="41"/>
        <v>5310068.92</v>
      </c>
    </row>
    <row r="130" spans="1:27" s="30" customFormat="1" ht="21.95" customHeight="1">
      <c r="A130" s="125"/>
      <c r="B130" s="13" t="s">
        <v>154</v>
      </c>
      <c r="C130" s="1"/>
      <c r="D130" s="12"/>
      <c r="E130" s="2"/>
      <c r="F130" s="3"/>
      <c r="G130" s="4"/>
      <c r="H130" s="44"/>
      <c r="I130" s="45"/>
      <c r="J130" s="46"/>
      <c r="K130" s="5"/>
      <c r="L130" s="162">
        <f>L131+L132+L133+L134</f>
        <v>517626</v>
      </c>
      <c r="M130" s="129"/>
      <c r="N130" s="123">
        <f t="shared" si="42"/>
        <v>0</v>
      </c>
      <c r="O130" s="123">
        <f t="shared" si="47"/>
        <v>0</v>
      </c>
      <c r="P130" s="123">
        <f t="shared" si="45"/>
        <v>0</v>
      </c>
      <c r="Q130" s="123">
        <f t="shared" si="46"/>
        <v>0</v>
      </c>
      <c r="R130" s="123">
        <f t="shared" si="43"/>
        <v>0</v>
      </c>
      <c r="S130" s="123">
        <f t="shared" si="44"/>
        <v>0</v>
      </c>
      <c r="T130" s="126" t="s">
        <v>162</v>
      </c>
      <c r="U130" s="126" t="s">
        <v>163</v>
      </c>
      <c r="V130" s="123">
        <f t="shared" si="29"/>
        <v>0</v>
      </c>
      <c r="W130" s="123">
        <f t="shared" si="30"/>
        <v>0</v>
      </c>
      <c r="X130" s="123">
        <f t="shared" si="31"/>
        <v>0</v>
      </c>
      <c r="Y130" s="123">
        <f t="shared" si="32"/>
        <v>0</v>
      </c>
      <c r="Z130" s="127">
        <f t="shared" si="33"/>
        <v>0</v>
      </c>
      <c r="AA130" s="107">
        <f t="shared" si="41"/>
        <v>517626</v>
      </c>
    </row>
    <row r="131" spans="1:27" s="30" customFormat="1" ht="21.95" customHeight="1">
      <c r="A131" s="125">
        <v>97</v>
      </c>
      <c r="B131" s="12" t="s">
        <v>144</v>
      </c>
      <c r="C131" s="1"/>
      <c r="D131" s="18">
        <v>2.86</v>
      </c>
      <c r="E131" s="2"/>
      <c r="F131" s="3"/>
      <c r="G131" s="4"/>
      <c r="H131" s="44"/>
      <c r="I131" s="45">
        <f>H131+E131+D131</f>
        <v>2.86</v>
      </c>
      <c r="J131" s="46">
        <f>I131*1490000</f>
        <v>4261400</v>
      </c>
      <c r="K131" s="5"/>
      <c r="L131" s="46">
        <f t="shared" si="36"/>
        <v>127842</v>
      </c>
      <c r="M131" s="129"/>
      <c r="N131" s="123">
        <f t="shared" si="42"/>
        <v>3813953</v>
      </c>
      <c r="O131" s="123">
        <f t="shared" si="47"/>
        <v>447447</v>
      </c>
      <c r="P131" s="123">
        <f t="shared" si="45"/>
        <v>0</v>
      </c>
      <c r="Q131" s="123">
        <f t="shared" si="46"/>
        <v>0</v>
      </c>
      <c r="R131" s="123">
        <f t="shared" si="43"/>
        <v>0</v>
      </c>
      <c r="S131" s="123">
        <f t="shared" si="44"/>
        <v>0</v>
      </c>
      <c r="T131" s="126" t="s">
        <v>162</v>
      </c>
      <c r="U131" s="126" t="s">
        <v>163</v>
      </c>
      <c r="V131" s="123">
        <f t="shared" si="29"/>
        <v>4261400</v>
      </c>
      <c r="W131" s="123">
        <f t="shared" si="30"/>
        <v>745745</v>
      </c>
      <c r="X131" s="123">
        <f t="shared" si="31"/>
        <v>127842</v>
      </c>
      <c r="Y131" s="123">
        <f t="shared" si="32"/>
        <v>85228</v>
      </c>
      <c r="Z131" s="127">
        <f t="shared" si="33"/>
        <v>42614</v>
      </c>
      <c r="AA131" s="107">
        <f t="shared" si="41"/>
        <v>4389247.72</v>
      </c>
    </row>
    <row r="132" spans="1:27" s="30" customFormat="1" ht="21.95" customHeight="1">
      <c r="A132" s="125">
        <v>98</v>
      </c>
      <c r="B132" s="12" t="s">
        <v>155</v>
      </c>
      <c r="C132" s="43" t="s">
        <v>158</v>
      </c>
      <c r="D132" s="80">
        <v>3</v>
      </c>
      <c r="E132" s="43">
        <v>0.2</v>
      </c>
      <c r="F132" s="3"/>
      <c r="G132" s="4"/>
      <c r="H132" s="44"/>
      <c r="I132" s="45">
        <f>H132+E132+D132</f>
        <v>3.2</v>
      </c>
      <c r="J132" s="46">
        <f>I132*1490000</f>
        <v>4768000</v>
      </c>
      <c r="K132" s="5"/>
      <c r="L132" s="46">
        <f t="shared" si="36"/>
        <v>143040</v>
      </c>
      <c r="M132" s="129"/>
      <c r="N132" s="123">
        <f t="shared" si="42"/>
        <v>4000650</v>
      </c>
      <c r="O132" s="123">
        <f t="shared" si="47"/>
        <v>469350</v>
      </c>
      <c r="P132" s="123">
        <f t="shared" si="45"/>
        <v>266710</v>
      </c>
      <c r="Q132" s="123">
        <f t="shared" si="46"/>
        <v>31290</v>
      </c>
      <c r="R132" s="123">
        <f t="shared" si="43"/>
        <v>0</v>
      </c>
      <c r="S132" s="123">
        <f t="shared" si="44"/>
        <v>0</v>
      </c>
      <c r="T132" s="126" t="s">
        <v>162</v>
      </c>
      <c r="U132" s="126" t="s">
        <v>163</v>
      </c>
      <c r="V132" s="123">
        <f t="shared" si="29"/>
        <v>4768000</v>
      </c>
      <c r="W132" s="123">
        <f t="shared" si="30"/>
        <v>834400</v>
      </c>
      <c r="X132" s="123">
        <f t="shared" si="31"/>
        <v>143040</v>
      </c>
      <c r="Y132" s="123">
        <f t="shared" si="32"/>
        <v>95360</v>
      </c>
      <c r="Z132" s="127">
        <f t="shared" si="33"/>
        <v>47680</v>
      </c>
      <c r="AA132" s="130">
        <f t="shared" si="41"/>
        <v>4911046.4000000004</v>
      </c>
    </row>
    <row r="133" spans="1:27" s="30" customFormat="1" ht="21.95" customHeight="1">
      <c r="A133" s="125">
        <v>99</v>
      </c>
      <c r="B133" s="12" t="s">
        <v>156</v>
      </c>
      <c r="C133" s="1"/>
      <c r="D133" s="12">
        <v>3.06</v>
      </c>
      <c r="E133" s="2"/>
      <c r="F133" s="3"/>
      <c r="G133" s="4"/>
      <c r="H133" s="44"/>
      <c r="I133" s="45">
        <f>H133+E133+D133</f>
        <v>3.06</v>
      </c>
      <c r="J133" s="46">
        <f>I133*1490000</f>
        <v>4559400</v>
      </c>
      <c r="K133" s="5"/>
      <c r="L133" s="46">
        <f t="shared" si="36"/>
        <v>136782</v>
      </c>
      <c r="M133" s="129"/>
      <c r="N133" s="123">
        <f t="shared" si="42"/>
        <v>4080663</v>
      </c>
      <c r="O133" s="123">
        <f t="shared" si="47"/>
        <v>478737</v>
      </c>
      <c r="P133" s="123">
        <f t="shared" si="45"/>
        <v>0</v>
      </c>
      <c r="Q133" s="123">
        <f t="shared" si="46"/>
        <v>0</v>
      </c>
      <c r="R133" s="123">
        <f t="shared" si="43"/>
        <v>0</v>
      </c>
      <c r="S133" s="123">
        <f t="shared" si="44"/>
        <v>0</v>
      </c>
      <c r="T133" s="126" t="s">
        <v>162</v>
      </c>
      <c r="U133" s="126" t="s">
        <v>163</v>
      </c>
      <c r="V133" s="123">
        <f t="shared" si="29"/>
        <v>4559400</v>
      </c>
      <c r="W133" s="123">
        <f t="shared" si="30"/>
        <v>797895</v>
      </c>
      <c r="X133" s="123">
        <f t="shared" si="31"/>
        <v>136782</v>
      </c>
      <c r="Y133" s="123">
        <f t="shared" si="32"/>
        <v>91188</v>
      </c>
      <c r="Z133" s="127">
        <f t="shared" si="33"/>
        <v>45594</v>
      </c>
      <c r="AA133" s="107">
        <f t="shared" si="41"/>
        <v>4696188.12</v>
      </c>
    </row>
    <row r="134" spans="1:27" s="30" customFormat="1" ht="21.95" customHeight="1">
      <c r="A134" s="131">
        <v>100</v>
      </c>
      <c r="B134" s="16" t="s">
        <v>157</v>
      </c>
      <c r="C134" s="7"/>
      <c r="D134" s="16">
        <v>2.46</v>
      </c>
      <c r="E134" s="8"/>
      <c r="F134" s="7"/>
      <c r="G134" s="22"/>
      <c r="H134" s="51"/>
      <c r="I134" s="45">
        <f>H134+E134+D134</f>
        <v>2.46</v>
      </c>
      <c r="J134" s="46">
        <f>I134*1490000</f>
        <v>3665400</v>
      </c>
      <c r="K134" s="21"/>
      <c r="L134" s="46">
        <f t="shared" si="36"/>
        <v>109962</v>
      </c>
      <c r="M134" s="132"/>
      <c r="N134" s="123">
        <f t="shared" si="42"/>
        <v>3280533.0000000005</v>
      </c>
      <c r="O134" s="123">
        <f t="shared" si="47"/>
        <v>384867</v>
      </c>
      <c r="P134" s="123">
        <f t="shared" si="45"/>
        <v>0</v>
      </c>
      <c r="Q134" s="123">
        <f t="shared" si="46"/>
        <v>0</v>
      </c>
      <c r="R134" s="123">
        <f t="shared" si="43"/>
        <v>0</v>
      </c>
      <c r="S134" s="123">
        <f t="shared" si="44"/>
        <v>0</v>
      </c>
      <c r="T134" s="126" t="s">
        <v>162</v>
      </c>
      <c r="U134" s="126" t="s">
        <v>163</v>
      </c>
      <c r="V134" s="123">
        <f t="shared" si="29"/>
        <v>3665400.0000000005</v>
      </c>
      <c r="W134" s="123">
        <f t="shared" si="30"/>
        <v>641445</v>
      </c>
      <c r="X134" s="123">
        <f t="shared" si="31"/>
        <v>109962.00000000001</v>
      </c>
      <c r="Y134" s="123">
        <f t="shared" si="32"/>
        <v>73308.000000000015</v>
      </c>
      <c r="Z134" s="127">
        <f t="shared" si="33"/>
        <v>36654.000000000007</v>
      </c>
      <c r="AA134" s="107">
        <f t="shared" si="41"/>
        <v>3775366.92</v>
      </c>
    </row>
    <row r="135" spans="1:27" s="30" customFormat="1" ht="21.95" customHeight="1">
      <c r="A135" s="135"/>
      <c r="B135" s="55" t="s">
        <v>12</v>
      </c>
      <c r="C135" s="55"/>
      <c r="D135" s="56">
        <f>SUM(D11:D134)</f>
        <v>337.78999999999985</v>
      </c>
      <c r="E135" s="56">
        <f>SUM(E11:E134)</f>
        <v>5.1500000000000021</v>
      </c>
      <c r="F135" s="55"/>
      <c r="G135" s="55"/>
      <c r="H135" s="56">
        <f>SUM(H11:H134)</f>
        <v>4.8400000000000007</v>
      </c>
      <c r="I135" s="57">
        <f>SUM(I11:I134)</f>
        <v>347.77999999999986</v>
      </c>
      <c r="J135" s="55">
        <f>SUM(J11:J134)</f>
        <v>518192200</v>
      </c>
      <c r="K135" s="55">
        <f>SUM(K11:K134)</f>
        <v>0</v>
      </c>
      <c r="L135" s="55">
        <f>L130+L126+L122+L118+L112+L106+L99+L95+L90+L84+L79+L75+L70+L66+L62+L58+L49+L45+L41+L36+L31+L26+L17+L13+L10</f>
        <v>15512092</v>
      </c>
      <c r="M135" s="135"/>
      <c r="N135" s="163">
        <f t="shared" ref="N135:S135" si="48">SUM(N11:N134)</f>
        <v>450459854.5</v>
      </c>
      <c r="O135" s="163">
        <f t="shared" si="48"/>
        <v>52847245.5</v>
      </c>
      <c r="P135" s="163">
        <f t="shared" si="48"/>
        <v>6867782.5</v>
      </c>
      <c r="Q135" s="163">
        <f t="shared" si="48"/>
        <v>805717.5</v>
      </c>
      <c r="R135" s="163">
        <f t="shared" si="48"/>
        <v>6454382</v>
      </c>
      <c r="S135" s="164">
        <f t="shared" si="48"/>
        <v>757218</v>
      </c>
      <c r="T135" s="137"/>
      <c r="U135" s="137"/>
      <c r="V135" s="138">
        <f>SUM(V11:V134)</f>
        <v>518192200</v>
      </c>
      <c r="W135" s="138">
        <f>SUM(W11:W134)</f>
        <v>90683635</v>
      </c>
      <c r="X135" s="138">
        <f>SUM(X11:X134)</f>
        <v>15545766</v>
      </c>
      <c r="Y135" s="138">
        <f>SUM(Y11:Y134)</f>
        <v>10504500</v>
      </c>
      <c r="Z135" s="138">
        <f>SUM(Z11:Z134)</f>
        <v>5181922</v>
      </c>
      <c r="AA135" s="139">
        <f>SUM(D135:O135)</f>
        <v>1037012087.5599999</v>
      </c>
    </row>
    <row r="136" spans="1:27" s="30" customFormat="1" ht="23.1" customHeight="1">
      <c r="A136" s="231" t="s">
        <v>200</v>
      </c>
      <c r="B136" s="231"/>
      <c r="C136" s="231"/>
      <c r="D136" s="231"/>
      <c r="E136" s="231"/>
      <c r="F136" s="231"/>
      <c r="G136" s="231"/>
      <c r="H136" s="231"/>
      <c r="I136" s="231"/>
      <c r="J136" s="231"/>
      <c r="K136" s="231"/>
      <c r="L136" s="231"/>
      <c r="M136" s="231"/>
      <c r="N136" s="143"/>
      <c r="O136" s="143"/>
      <c r="P136" s="143"/>
      <c r="Q136" s="143"/>
      <c r="R136" s="143"/>
      <c r="S136" s="143"/>
      <c r="T136" s="143"/>
      <c r="U136" s="143"/>
      <c r="V136" s="143"/>
      <c r="W136" s="143"/>
      <c r="X136" s="143"/>
      <c r="Y136" s="143"/>
      <c r="Z136" s="107"/>
      <c r="AA136" s="107"/>
    </row>
    <row r="137" spans="1:27" s="30" customFormat="1" ht="23.1" customHeight="1">
      <c r="A137" s="140"/>
      <c r="B137" s="144"/>
      <c r="C137" s="140"/>
      <c r="D137" s="140"/>
      <c r="E137" s="140"/>
      <c r="F137" s="140"/>
      <c r="G137" s="140"/>
      <c r="H137" s="140"/>
      <c r="I137" s="140"/>
      <c r="J137" s="140"/>
      <c r="K137" s="145"/>
      <c r="L137" s="185"/>
      <c r="M137" s="146"/>
      <c r="N137" s="143"/>
      <c r="O137" s="147"/>
      <c r="P137" s="143"/>
      <c r="Q137" s="143"/>
      <c r="R137" s="143"/>
      <c r="S137" s="143"/>
      <c r="T137" s="143"/>
      <c r="U137" s="143"/>
      <c r="V137" s="143"/>
      <c r="W137" s="143"/>
      <c r="X137" s="143"/>
      <c r="Y137" s="143"/>
      <c r="Z137" s="107"/>
      <c r="AA137" s="107"/>
    </row>
    <row r="138" spans="1:27" s="30" customFormat="1" ht="23.1" customHeight="1">
      <c r="A138" s="140"/>
      <c r="B138" s="229" t="s">
        <v>16</v>
      </c>
      <c r="C138" s="229"/>
      <c r="D138" s="229"/>
      <c r="E138" s="140"/>
      <c r="F138" s="140"/>
      <c r="G138" s="230"/>
      <c r="H138" s="230"/>
      <c r="I138" s="230"/>
      <c r="J138" s="230"/>
      <c r="K138" s="230"/>
      <c r="L138" s="229" t="s">
        <v>188</v>
      </c>
      <c r="M138" s="229"/>
      <c r="N138" s="143"/>
      <c r="O138" s="147"/>
      <c r="P138" s="143"/>
      <c r="Q138" s="143"/>
      <c r="R138" s="143"/>
      <c r="S138" s="143"/>
      <c r="T138" s="143"/>
      <c r="U138" s="143"/>
      <c r="V138" s="143"/>
      <c r="W138" s="143"/>
      <c r="X138" s="143"/>
      <c r="Y138" s="143"/>
      <c r="Z138" s="107"/>
      <c r="AA138" s="107"/>
    </row>
    <row r="139" spans="1:27" s="30" customFormat="1" ht="23.1" customHeight="1">
      <c r="A139" s="62"/>
      <c r="B139" s="189"/>
      <c r="C139" s="189"/>
      <c r="D139" s="189"/>
      <c r="E139" s="62"/>
      <c r="F139" s="62"/>
      <c r="G139" s="190"/>
      <c r="H139" s="190"/>
      <c r="I139" s="190"/>
      <c r="J139" s="190"/>
      <c r="K139" s="190"/>
      <c r="L139" s="183"/>
      <c r="M139" s="66"/>
      <c r="O139" s="67"/>
      <c r="R139" s="68"/>
      <c r="X139" s="68"/>
    </row>
    <row r="140" spans="1:27" ht="23.1" customHeight="1">
      <c r="A140" s="69"/>
      <c r="B140" s="70"/>
      <c r="C140" s="70"/>
      <c r="D140" s="70"/>
      <c r="E140" s="69"/>
      <c r="F140" s="69"/>
      <c r="G140" s="69"/>
      <c r="H140" s="69"/>
      <c r="I140" s="69"/>
      <c r="J140" s="69"/>
      <c r="K140" s="71"/>
      <c r="L140" s="69"/>
      <c r="M140" s="69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</row>
    <row r="141" spans="1:27" ht="23.1" customHeight="1">
      <c r="A141" s="69"/>
      <c r="B141" s="70"/>
      <c r="C141" s="70"/>
      <c r="D141" s="70"/>
      <c r="E141" s="69"/>
      <c r="F141" s="69"/>
      <c r="G141" s="69"/>
      <c r="H141" s="69"/>
      <c r="I141" s="69"/>
      <c r="J141" s="69"/>
      <c r="K141" s="71"/>
      <c r="L141" s="69"/>
      <c r="M141" s="69"/>
      <c r="N141" s="63"/>
      <c r="O141" s="72"/>
      <c r="P141" s="63"/>
      <c r="Q141" s="63"/>
      <c r="R141" s="63"/>
      <c r="S141" s="63"/>
      <c r="T141" s="63"/>
      <c r="U141" s="63"/>
      <c r="V141" s="63"/>
      <c r="W141" s="63"/>
      <c r="X141" s="63"/>
    </row>
    <row r="142" spans="1:27" ht="23.1" customHeight="1">
      <c r="A142" s="69"/>
      <c r="B142" s="70"/>
      <c r="C142" s="70"/>
      <c r="D142" s="70"/>
      <c r="E142" s="69"/>
      <c r="F142" s="69"/>
      <c r="G142" s="69"/>
      <c r="H142" s="69"/>
      <c r="I142" s="69"/>
      <c r="J142" s="69"/>
      <c r="K142" s="71"/>
      <c r="L142" s="69"/>
      <c r="M142" s="69"/>
      <c r="N142" s="63"/>
      <c r="O142" s="72">
        <f>O141-O137</f>
        <v>0</v>
      </c>
      <c r="P142" s="63"/>
      <c r="Q142" s="63"/>
      <c r="R142" s="63"/>
      <c r="S142" s="63"/>
      <c r="T142" s="63"/>
      <c r="U142" s="63"/>
      <c r="V142" s="63"/>
      <c r="W142" s="63"/>
      <c r="X142" s="63"/>
    </row>
    <row r="143" spans="1:27" ht="23.1" customHeight="1">
      <c r="A143" s="73"/>
      <c r="B143" s="186"/>
      <c r="C143" s="186"/>
      <c r="D143" s="186"/>
      <c r="E143" s="73"/>
      <c r="F143" s="73"/>
      <c r="G143" s="186"/>
      <c r="H143" s="186"/>
      <c r="I143" s="186"/>
      <c r="J143" s="186"/>
      <c r="K143" s="186"/>
      <c r="L143" s="182"/>
      <c r="M143" s="182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</row>
    <row r="144" spans="1:27" ht="23.1" customHeight="1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74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</row>
    <row r="145" spans="1:24" ht="23.1" customHeight="1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74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</row>
    <row r="146" spans="1:24" ht="23.1" customHeight="1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74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</row>
    <row r="147" spans="1:24" ht="23.1" customHeight="1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74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</row>
    <row r="148" spans="1:24" ht="23.1" customHeight="1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74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</row>
    <row r="149" spans="1:24" ht="23.1" customHeight="1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74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</row>
    <row r="150" spans="1:24" ht="23.1" customHeight="1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74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</row>
  </sheetData>
  <mergeCells count="36">
    <mergeCell ref="O6:O7"/>
    <mergeCell ref="P6:P7"/>
    <mergeCell ref="A1:F1"/>
    <mergeCell ref="A2:F2"/>
    <mergeCell ref="A3:L3"/>
    <mergeCell ref="A4:L4"/>
    <mergeCell ref="A6:A8"/>
    <mergeCell ref="B6:B8"/>
    <mergeCell ref="C6:C8"/>
    <mergeCell ref="D6:J6"/>
    <mergeCell ref="K6:K8"/>
    <mergeCell ref="Y6:Y7"/>
    <mergeCell ref="Z6:Z7"/>
    <mergeCell ref="D7:D8"/>
    <mergeCell ref="E7:E8"/>
    <mergeCell ref="G7:H7"/>
    <mergeCell ref="I7:I8"/>
    <mergeCell ref="J7:J8"/>
    <mergeCell ref="Q6:Q7"/>
    <mergeCell ref="R6:R7"/>
    <mergeCell ref="S6:S7"/>
    <mergeCell ref="V6:V8"/>
    <mergeCell ref="W6:W7"/>
    <mergeCell ref="X6:X7"/>
    <mergeCell ref="L6:L8"/>
    <mergeCell ref="M6:M8"/>
    <mergeCell ref="N6:N7"/>
    <mergeCell ref="B143:D143"/>
    <mergeCell ref="G143:K143"/>
    <mergeCell ref="A136:M136"/>
    <mergeCell ref="L138:M138"/>
    <mergeCell ref="B17:C17"/>
    <mergeCell ref="B138:D138"/>
    <mergeCell ref="G138:K138"/>
    <mergeCell ref="B139:D139"/>
    <mergeCell ref="G139:K139"/>
  </mergeCells>
  <pageMargins left="0.24" right="0.17" top="0.34" bottom="0.32" header="0.83" footer="0.34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AF150"/>
  <sheetViews>
    <sheetView tabSelected="1" topLeftCell="A4" zoomScale="130" zoomScaleNormal="130" workbookViewId="0">
      <selection activeCell="C10" sqref="B10:C134"/>
    </sheetView>
  </sheetViews>
  <sheetFormatPr defaultRowHeight="23.1" customHeight="1"/>
  <cols>
    <col min="1" max="1" width="3.7109375" style="26" customWidth="1"/>
    <col min="2" max="2" width="15" style="26" customWidth="1"/>
    <col min="3" max="3" width="8.7109375" style="26" customWidth="1"/>
    <col min="4" max="4" width="6.42578125" style="26" customWidth="1"/>
    <col min="5" max="5" width="5.85546875" style="26" customWidth="1"/>
    <col min="6" max="6" width="0.42578125" style="26" hidden="1" customWidth="1"/>
    <col min="7" max="7" width="3.7109375" style="26" customWidth="1"/>
    <col min="8" max="8" width="5.140625" style="26" customWidth="1"/>
    <col min="9" max="9" width="8.7109375" style="26" customWidth="1"/>
    <col min="10" max="10" width="10.5703125" style="26" customWidth="1"/>
    <col min="11" max="11" width="1.28515625" style="75" hidden="1" customWidth="1"/>
    <col min="12" max="12" width="8.7109375" style="75" customWidth="1"/>
    <col min="13" max="13" width="10.7109375" style="75" customWidth="1"/>
    <col min="14" max="14" width="10.140625" style="26" customWidth="1"/>
    <col min="15" max="15" width="10.42578125" style="26" customWidth="1"/>
    <col min="16" max="16" width="8.85546875" style="26" customWidth="1"/>
    <col min="17" max="17" width="11" style="26" customWidth="1"/>
    <col min="18" max="18" width="6.28515625" style="26" customWidth="1"/>
    <col min="19" max="19" width="13.140625" style="26" customWidth="1"/>
    <col min="20" max="20" width="11" style="26" customWidth="1"/>
    <col min="21" max="21" width="10.85546875" style="26" customWidth="1"/>
    <col min="22" max="22" width="9.7109375" style="26" customWidth="1"/>
    <col min="23" max="23" width="9.42578125" style="26" customWidth="1"/>
    <col min="24" max="24" width="9.5703125" style="26" customWidth="1"/>
    <col min="25" max="25" width="7" style="26" customWidth="1"/>
    <col min="26" max="26" width="7.42578125" style="26" customWidth="1"/>
    <col min="27" max="27" width="10.7109375" style="26" customWidth="1"/>
    <col min="28" max="28" width="11.140625" style="26" bestFit="1" customWidth="1"/>
    <col min="29" max="29" width="11.85546875" style="26" customWidth="1"/>
    <col min="30" max="30" width="12" style="26" customWidth="1"/>
    <col min="31" max="16384" width="9.140625" style="26"/>
  </cols>
  <sheetData>
    <row r="1" spans="1:32" ht="23.1" customHeight="1">
      <c r="A1" s="202" t="s">
        <v>28</v>
      </c>
      <c r="B1" s="202"/>
      <c r="C1" s="202"/>
      <c r="D1" s="202"/>
      <c r="E1" s="202"/>
      <c r="F1" s="202"/>
      <c r="G1" s="24"/>
      <c r="H1" s="24"/>
      <c r="I1" s="24"/>
      <c r="J1" s="24"/>
      <c r="K1" s="25"/>
      <c r="L1" s="25"/>
      <c r="M1" s="25"/>
      <c r="N1" s="24"/>
      <c r="O1" s="24"/>
      <c r="P1" s="24"/>
      <c r="Q1" s="24"/>
      <c r="R1" s="24"/>
    </row>
    <row r="2" spans="1:32" ht="23.1" customHeight="1">
      <c r="A2" s="202" t="s">
        <v>26</v>
      </c>
      <c r="B2" s="202"/>
      <c r="C2" s="202"/>
      <c r="D2" s="202"/>
      <c r="E2" s="202"/>
      <c r="F2" s="202"/>
      <c r="G2" s="24"/>
      <c r="H2" s="24"/>
      <c r="I2" s="24"/>
      <c r="J2" s="24"/>
      <c r="K2" s="25"/>
      <c r="L2" s="25"/>
      <c r="M2" s="25"/>
      <c r="N2" s="24"/>
      <c r="O2" s="24"/>
      <c r="P2" s="24"/>
      <c r="Q2" s="24"/>
      <c r="R2" s="24"/>
    </row>
    <row r="3" spans="1:32" ht="23.1" customHeight="1">
      <c r="A3" s="211" t="s">
        <v>180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7"/>
    </row>
    <row r="4" spans="1:32" ht="23.1" customHeight="1">
      <c r="A4" s="232" t="s">
        <v>197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168"/>
    </row>
    <row r="5" spans="1:32" ht="23.1" customHeight="1">
      <c r="A5" s="24"/>
      <c r="B5" s="24"/>
      <c r="C5" s="24"/>
      <c r="D5" s="24"/>
      <c r="E5" s="24"/>
      <c r="F5" s="24"/>
      <c r="G5" s="24"/>
      <c r="H5" s="24"/>
      <c r="I5" s="24"/>
      <c r="J5" s="24"/>
      <c r="K5" s="25"/>
      <c r="L5" s="25"/>
      <c r="M5" s="25"/>
      <c r="N5" s="28"/>
      <c r="O5" s="28"/>
      <c r="P5" s="28"/>
      <c r="Q5" s="24"/>
      <c r="R5" s="24"/>
    </row>
    <row r="6" spans="1:32" s="30" customFormat="1" ht="23.1" customHeight="1">
      <c r="A6" s="213" t="s">
        <v>0</v>
      </c>
      <c r="B6" s="213" t="s">
        <v>1</v>
      </c>
      <c r="C6" s="213" t="s">
        <v>2</v>
      </c>
      <c r="D6" s="216" t="s">
        <v>3</v>
      </c>
      <c r="E6" s="217"/>
      <c r="F6" s="217"/>
      <c r="G6" s="217"/>
      <c r="H6" s="217"/>
      <c r="I6" s="217"/>
      <c r="J6" s="218"/>
      <c r="K6" s="219" t="s">
        <v>24</v>
      </c>
      <c r="L6" s="233" t="s">
        <v>159</v>
      </c>
      <c r="M6" s="234"/>
      <c r="N6" s="216" t="s">
        <v>4</v>
      </c>
      <c r="O6" s="217"/>
      <c r="P6" s="175"/>
      <c r="Q6" s="213" t="s">
        <v>5</v>
      </c>
      <c r="R6" s="213" t="s">
        <v>167</v>
      </c>
      <c r="S6" s="212">
        <v>6001</v>
      </c>
      <c r="T6" s="212">
        <v>6001</v>
      </c>
      <c r="U6" s="212">
        <v>6101</v>
      </c>
      <c r="V6" s="212">
        <v>6101</v>
      </c>
      <c r="W6" s="212">
        <v>6115</v>
      </c>
      <c r="X6" s="212">
        <v>6115</v>
      </c>
      <c r="Y6" s="106"/>
      <c r="Z6" s="106"/>
      <c r="AA6" s="226" t="s">
        <v>23</v>
      </c>
      <c r="AB6" s="212">
        <v>6301</v>
      </c>
      <c r="AC6" s="212">
        <v>6302</v>
      </c>
      <c r="AD6" s="212">
        <v>6303</v>
      </c>
      <c r="AE6" s="222">
        <v>6304</v>
      </c>
      <c r="AF6" s="107"/>
    </row>
    <row r="7" spans="1:32" s="30" customFormat="1" ht="23.1" customHeight="1">
      <c r="A7" s="214"/>
      <c r="B7" s="214"/>
      <c r="C7" s="214"/>
      <c r="D7" s="213" t="s">
        <v>6</v>
      </c>
      <c r="E7" s="224" t="s">
        <v>7</v>
      </c>
      <c r="F7" s="108"/>
      <c r="G7" s="217"/>
      <c r="H7" s="218"/>
      <c r="I7" s="213" t="s">
        <v>8</v>
      </c>
      <c r="J7" s="213" t="s">
        <v>9</v>
      </c>
      <c r="K7" s="220"/>
      <c r="L7" s="235"/>
      <c r="M7" s="236"/>
      <c r="N7" s="213" t="s">
        <v>10</v>
      </c>
      <c r="O7" s="213" t="s">
        <v>11</v>
      </c>
      <c r="P7" s="176"/>
      <c r="Q7" s="214"/>
      <c r="R7" s="214"/>
      <c r="S7" s="212"/>
      <c r="T7" s="212"/>
      <c r="U7" s="212"/>
      <c r="V7" s="212"/>
      <c r="W7" s="212"/>
      <c r="X7" s="212"/>
      <c r="Y7" s="106"/>
      <c r="Z7" s="106"/>
      <c r="AA7" s="227"/>
      <c r="AB7" s="212"/>
      <c r="AC7" s="212"/>
      <c r="AD7" s="212"/>
      <c r="AE7" s="223"/>
      <c r="AF7" s="107"/>
    </row>
    <row r="8" spans="1:32" s="30" customFormat="1" ht="23.1" customHeight="1">
      <c r="A8" s="215"/>
      <c r="B8" s="215"/>
      <c r="C8" s="215"/>
      <c r="D8" s="215"/>
      <c r="E8" s="225"/>
      <c r="F8" s="108" t="s">
        <v>25</v>
      </c>
      <c r="G8" s="109" t="s">
        <v>30</v>
      </c>
      <c r="H8" s="109" t="s">
        <v>19</v>
      </c>
      <c r="I8" s="215"/>
      <c r="J8" s="215"/>
      <c r="K8" s="221"/>
      <c r="L8" s="177" t="s">
        <v>160</v>
      </c>
      <c r="M8" s="177" t="s">
        <v>161</v>
      </c>
      <c r="N8" s="215"/>
      <c r="O8" s="215"/>
      <c r="P8" s="174" t="s">
        <v>27</v>
      </c>
      <c r="Q8" s="215"/>
      <c r="R8" s="215"/>
      <c r="S8" s="110">
        <v>0.89500000000000002</v>
      </c>
      <c r="T8" s="110">
        <v>0.105</v>
      </c>
      <c r="U8" s="110">
        <v>0.89500000000000002</v>
      </c>
      <c r="V8" s="110">
        <v>0.105</v>
      </c>
      <c r="W8" s="110">
        <v>0.89500000000000002</v>
      </c>
      <c r="X8" s="110">
        <v>0.105</v>
      </c>
      <c r="Y8" s="106"/>
      <c r="Z8" s="106"/>
      <c r="AA8" s="228"/>
      <c r="AB8" s="110">
        <v>0.17499999999999999</v>
      </c>
      <c r="AC8" s="111">
        <v>0.03</v>
      </c>
      <c r="AD8" s="111">
        <v>0.02</v>
      </c>
      <c r="AE8" s="112">
        <v>0.01</v>
      </c>
      <c r="AF8" s="107"/>
    </row>
    <row r="9" spans="1:32" s="30" customFormat="1" ht="23.1" customHeight="1">
      <c r="A9" s="113" t="s">
        <v>13</v>
      </c>
      <c r="B9" s="113" t="s">
        <v>14</v>
      </c>
      <c r="C9" s="113" t="s">
        <v>15</v>
      </c>
      <c r="D9" s="113">
        <v>1</v>
      </c>
      <c r="E9" s="113">
        <v>2</v>
      </c>
      <c r="F9" s="113">
        <v>3</v>
      </c>
      <c r="G9" s="113">
        <v>5</v>
      </c>
      <c r="H9" s="113" t="s">
        <v>20</v>
      </c>
      <c r="I9" s="113" t="s">
        <v>21</v>
      </c>
      <c r="J9" s="114" t="s">
        <v>170</v>
      </c>
      <c r="K9" s="113" t="s">
        <v>22</v>
      </c>
      <c r="L9" s="113">
        <v>9</v>
      </c>
      <c r="M9" s="113">
        <v>10</v>
      </c>
      <c r="N9" s="113">
        <v>11</v>
      </c>
      <c r="O9" s="113">
        <v>12</v>
      </c>
      <c r="P9" s="113">
        <v>13</v>
      </c>
      <c r="Q9" s="113">
        <v>14</v>
      </c>
      <c r="R9" s="113">
        <v>15</v>
      </c>
      <c r="S9" s="115"/>
      <c r="T9" s="116"/>
      <c r="U9" s="116"/>
      <c r="V9" s="116"/>
      <c r="W9" s="116"/>
      <c r="X9" s="116"/>
      <c r="Y9" s="117"/>
      <c r="Z9" s="117"/>
      <c r="AA9" s="118"/>
      <c r="AB9" s="118"/>
      <c r="AC9" s="118"/>
      <c r="AD9" s="118"/>
      <c r="AE9" s="119"/>
      <c r="AF9" s="107"/>
    </row>
    <row r="10" spans="1:32" s="30" customFormat="1" ht="20.100000000000001" customHeight="1">
      <c r="A10" s="120"/>
      <c r="B10" s="121" t="s">
        <v>31</v>
      </c>
      <c r="C10" s="120"/>
      <c r="D10" s="122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4"/>
      <c r="AF10" s="107"/>
    </row>
    <row r="11" spans="1:32" s="79" customFormat="1" ht="20.100000000000001" customHeight="1">
      <c r="A11" s="125">
        <v>1</v>
      </c>
      <c r="B11" s="12" t="s">
        <v>32</v>
      </c>
      <c r="C11" s="43"/>
      <c r="D11" s="12">
        <v>4.0599999999999996</v>
      </c>
      <c r="E11" s="43"/>
      <c r="F11" s="43"/>
      <c r="G11" s="152">
        <v>0.08</v>
      </c>
      <c r="H11" s="91">
        <v>0.32</v>
      </c>
      <c r="I11" s="45">
        <f>H11+E11+D11</f>
        <v>4.38</v>
      </c>
      <c r="J11" s="46">
        <f>I11*1490000</f>
        <v>6526200</v>
      </c>
      <c r="K11" s="43"/>
      <c r="L11" s="5">
        <v>149000</v>
      </c>
      <c r="M11" s="153">
        <f>(D11+E11+H11)*1490000*40%</f>
        <v>2610480</v>
      </c>
      <c r="N11" s="153">
        <f>(D11+E11+H11)*1490000*8%</f>
        <v>522096</v>
      </c>
      <c r="O11" s="153">
        <f>(D11+E11+H11)*1.5%*1490000</f>
        <v>97892.999999999985</v>
      </c>
      <c r="P11" s="153">
        <f>(D11+E11+H11)*1490000*1%</f>
        <v>65262</v>
      </c>
      <c r="Q11" s="46">
        <f>J11+L11+M11-N11-O11-P11</f>
        <v>8600429</v>
      </c>
      <c r="R11" s="125"/>
      <c r="S11" s="123">
        <f>D11*Y11*1490000</f>
        <v>5414213</v>
      </c>
      <c r="T11" s="123">
        <f>D11*1490000*Z11</f>
        <v>635186.99999999988</v>
      </c>
      <c r="U11" s="123">
        <f>E11*1390000*Y11</f>
        <v>0</v>
      </c>
      <c r="V11" s="123">
        <f>E11*1390000*Z11</f>
        <v>0</v>
      </c>
      <c r="W11" s="123">
        <f>H11*1490000*Y11</f>
        <v>426736</v>
      </c>
      <c r="X11" s="123">
        <f>H11*1490000*Z11</f>
        <v>50064</v>
      </c>
      <c r="Y11" s="126" t="s">
        <v>162</v>
      </c>
      <c r="Z11" s="126" t="s">
        <v>163</v>
      </c>
      <c r="AA11" s="123">
        <f t="shared" ref="AA11:AA74" si="0">S11+T11+U11+V11+W11+X11</f>
        <v>6526200</v>
      </c>
      <c r="AB11" s="123">
        <f t="shared" ref="AB11:AB74" si="1">AA11*17.5%</f>
        <v>1142085</v>
      </c>
      <c r="AC11" s="123">
        <f t="shared" ref="AC11:AC74" si="2">AA11*3%</f>
        <v>195786</v>
      </c>
      <c r="AD11" s="123">
        <f t="shared" ref="AD11:AD74" si="3">AA11*2%</f>
        <v>130524</v>
      </c>
      <c r="AE11" s="127">
        <f t="shared" ref="AE11:AE74" si="4">AA11*1%</f>
        <v>65262</v>
      </c>
      <c r="AF11" s="107">
        <f t="shared" ref="AF11:AF42" si="5">SUM(D11:R11)</f>
        <v>18571368.84</v>
      </c>
    </row>
    <row r="12" spans="1:32" s="30" customFormat="1" ht="20.100000000000001" customHeight="1">
      <c r="A12" s="125">
        <v>2</v>
      </c>
      <c r="B12" s="12" t="s">
        <v>64</v>
      </c>
      <c r="C12" s="43"/>
      <c r="D12" s="12">
        <v>3.33</v>
      </c>
      <c r="E12" s="43">
        <v>0.2</v>
      </c>
      <c r="F12" s="43"/>
      <c r="G12" s="43"/>
      <c r="H12" s="44"/>
      <c r="I12" s="45">
        <f>H12+E12+D12</f>
        <v>3.5300000000000002</v>
      </c>
      <c r="J12" s="46">
        <f t="shared" ref="J12:J74" si="6">I12*1490000</f>
        <v>5259700</v>
      </c>
      <c r="K12" s="43"/>
      <c r="L12" s="43"/>
      <c r="M12" s="153">
        <f t="shared" ref="M12:M74" si="7">(D12+E12+H12)*1490000*40%</f>
        <v>2103880</v>
      </c>
      <c r="N12" s="153">
        <f t="shared" ref="N12:N74" si="8">(D12+E12+H12)*1490000*8%</f>
        <v>420776</v>
      </c>
      <c r="O12" s="153">
        <f t="shared" ref="O12:O74" si="9">(D12+E12+H12)*1.5%*1490000</f>
        <v>78895.5</v>
      </c>
      <c r="P12" s="153">
        <f t="shared" ref="P12:P74" si="10">(D12+E12+H12)*1490000*1%</f>
        <v>52597</v>
      </c>
      <c r="Q12" s="46">
        <f>J12+L12+M12-N12-O12-P12</f>
        <v>6811311.5</v>
      </c>
      <c r="R12" s="125"/>
      <c r="S12" s="123">
        <f t="shared" ref="S12:S75" si="11">D12*Y12*1490000</f>
        <v>4440721.5</v>
      </c>
      <c r="T12" s="123">
        <f t="shared" ref="T12:T75" si="12">D12*1490000*Z12</f>
        <v>520978.5</v>
      </c>
      <c r="U12" s="123">
        <f>E12*1490000*Y12</f>
        <v>266710</v>
      </c>
      <c r="V12" s="123">
        <f>E12*1490000*Z12</f>
        <v>31290</v>
      </c>
      <c r="W12" s="123">
        <f t="shared" ref="W12:W75" si="13">H12*1490000*Y12</f>
        <v>0</v>
      </c>
      <c r="X12" s="123">
        <f t="shared" ref="X12:X75" si="14">H12*1490000*Z12</f>
        <v>0</v>
      </c>
      <c r="Y12" s="126" t="s">
        <v>162</v>
      </c>
      <c r="Z12" s="126" t="s">
        <v>163</v>
      </c>
      <c r="AA12" s="123">
        <f t="shared" si="0"/>
        <v>5259700</v>
      </c>
      <c r="AB12" s="123">
        <f t="shared" si="1"/>
        <v>920447.49999999988</v>
      </c>
      <c r="AC12" s="123">
        <f t="shared" si="2"/>
        <v>157791</v>
      </c>
      <c r="AD12" s="123">
        <f t="shared" si="3"/>
        <v>105194</v>
      </c>
      <c r="AE12" s="127">
        <f t="shared" si="4"/>
        <v>52597</v>
      </c>
      <c r="AF12" s="107">
        <f t="shared" si="5"/>
        <v>14727167.059999999</v>
      </c>
    </row>
    <row r="13" spans="1:32" s="30" customFormat="1" ht="20.100000000000001" customHeight="1">
      <c r="A13" s="125"/>
      <c r="B13" s="13" t="s">
        <v>33</v>
      </c>
      <c r="C13" s="43"/>
      <c r="D13" s="12"/>
      <c r="E13" s="43"/>
      <c r="F13" s="43"/>
      <c r="G13" s="43"/>
      <c r="H13" s="44"/>
      <c r="I13" s="45"/>
      <c r="J13" s="46"/>
      <c r="K13" s="43"/>
      <c r="L13" s="43"/>
      <c r="M13" s="153"/>
      <c r="N13" s="153"/>
      <c r="O13" s="153"/>
      <c r="P13" s="153"/>
      <c r="Q13" s="46"/>
      <c r="R13" s="125"/>
      <c r="S13" s="123">
        <f t="shared" si="11"/>
        <v>0</v>
      </c>
      <c r="T13" s="123">
        <f t="shared" si="12"/>
        <v>0</v>
      </c>
      <c r="U13" s="123">
        <f>E13*1390000*Y13</f>
        <v>0</v>
      </c>
      <c r="V13" s="123">
        <f>E13*1390000*Z13</f>
        <v>0</v>
      </c>
      <c r="W13" s="123">
        <f t="shared" si="13"/>
        <v>0</v>
      </c>
      <c r="X13" s="123">
        <f t="shared" si="14"/>
        <v>0</v>
      </c>
      <c r="Y13" s="126" t="s">
        <v>162</v>
      </c>
      <c r="Z13" s="126" t="s">
        <v>163</v>
      </c>
      <c r="AA13" s="123">
        <f t="shared" si="0"/>
        <v>0</v>
      </c>
      <c r="AB13" s="123">
        <f t="shared" si="1"/>
        <v>0</v>
      </c>
      <c r="AC13" s="123">
        <f t="shared" si="2"/>
        <v>0</v>
      </c>
      <c r="AD13" s="123">
        <f t="shared" si="3"/>
        <v>0</v>
      </c>
      <c r="AE13" s="127">
        <f t="shared" si="4"/>
        <v>0</v>
      </c>
      <c r="AF13" s="107">
        <f t="shared" si="5"/>
        <v>0</v>
      </c>
    </row>
    <row r="14" spans="1:32" s="30" customFormat="1" ht="20.100000000000001" customHeight="1">
      <c r="A14" s="125">
        <v>3</v>
      </c>
      <c r="B14" s="12" t="s">
        <v>34</v>
      </c>
      <c r="C14" s="43"/>
      <c r="D14" s="12">
        <v>3.06</v>
      </c>
      <c r="E14" s="43"/>
      <c r="F14" s="43"/>
      <c r="G14" s="43"/>
      <c r="H14" s="44"/>
      <c r="I14" s="45">
        <f>H14+E14+D14</f>
        <v>3.06</v>
      </c>
      <c r="J14" s="46">
        <f t="shared" si="6"/>
        <v>4559400</v>
      </c>
      <c r="K14" s="43"/>
      <c r="L14" s="43"/>
      <c r="M14" s="153">
        <f t="shared" si="7"/>
        <v>1823760</v>
      </c>
      <c r="N14" s="153">
        <f t="shared" si="8"/>
        <v>364752</v>
      </c>
      <c r="O14" s="153">
        <f t="shared" si="9"/>
        <v>68391</v>
      </c>
      <c r="P14" s="153">
        <f t="shared" si="10"/>
        <v>45594</v>
      </c>
      <c r="Q14" s="46">
        <f>J14+L14+M14-N14-O14-P14</f>
        <v>5904423</v>
      </c>
      <c r="R14" s="125"/>
      <c r="S14" s="123">
        <f t="shared" si="11"/>
        <v>4080663</v>
      </c>
      <c r="T14" s="123">
        <f t="shared" si="12"/>
        <v>478737</v>
      </c>
      <c r="U14" s="123">
        <f>E14*1390000*Y14</f>
        <v>0</v>
      </c>
      <c r="V14" s="123">
        <f>E14*1390000*Z14</f>
        <v>0</v>
      </c>
      <c r="W14" s="123">
        <f t="shared" si="13"/>
        <v>0</v>
      </c>
      <c r="X14" s="123">
        <f t="shared" si="14"/>
        <v>0</v>
      </c>
      <c r="Y14" s="126" t="s">
        <v>162</v>
      </c>
      <c r="Z14" s="126" t="s">
        <v>163</v>
      </c>
      <c r="AA14" s="123">
        <f t="shared" si="0"/>
        <v>4559400</v>
      </c>
      <c r="AB14" s="123">
        <f t="shared" si="1"/>
        <v>797895</v>
      </c>
      <c r="AC14" s="123">
        <f t="shared" si="2"/>
        <v>136782</v>
      </c>
      <c r="AD14" s="123">
        <f t="shared" si="3"/>
        <v>91188</v>
      </c>
      <c r="AE14" s="127">
        <f t="shared" si="4"/>
        <v>45594</v>
      </c>
      <c r="AF14" s="107">
        <f t="shared" si="5"/>
        <v>12766326.120000001</v>
      </c>
    </row>
    <row r="15" spans="1:32" s="30" customFormat="1" ht="20.100000000000001" customHeight="1">
      <c r="A15" s="125">
        <v>4</v>
      </c>
      <c r="B15" s="12" t="s">
        <v>35</v>
      </c>
      <c r="C15" s="43" t="s">
        <v>158</v>
      </c>
      <c r="D15" s="12">
        <v>3.33</v>
      </c>
      <c r="E15" s="43">
        <v>0.2</v>
      </c>
      <c r="F15" s="43"/>
      <c r="G15" s="43"/>
      <c r="H15" s="44"/>
      <c r="I15" s="45">
        <f>H15+E15+D15</f>
        <v>3.5300000000000002</v>
      </c>
      <c r="J15" s="46">
        <f t="shared" si="6"/>
        <v>5259700</v>
      </c>
      <c r="K15" s="43"/>
      <c r="L15" s="43"/>
      <c r="M15" s="153">
        <f t="shared" si="7"/>
        <v>2103880</v>
      </c>
      <c r="N15" s="153">
        <f t="shared" si="8"/>
        <v>420776</v>
      </c>
      <c r="O15" s="153">
        <f t="shared" si="9"/>
        <v>78895.5</v>
      </c>
      <c r="P15" s="153">
        <f t="shared" si="10"/>
        <v>52597</v>
      </c>
      <c r="Q15" s="46">
        <f>J15+L15+M15-N15-O15-P15</f>
        <v>6811311.5</v>
      </c>
      <c r="R15" s="125"/>
      <c r="S15" s="123">
        <f t="shared" si="11"/>
        <v>4440721.5</v>
      </c>
      <c r="T15" s="123">
        <f t="shared" si="12"/>
        <v>520978.5</v>
      </c>
      <c r="U15" s="123">
        <f>E15*1490000*Y15</f>
        <v>266710</v>
      </c>
      <c r="V15" s="123">
        <f>E15*1490000*Z15</f>
        <v>31290</v>
      </c>
      <c r="W15" s="123">
        <f t="shared" si="13"/>
        <v>0</v>
      </c>
      <c r="X15" s="123">
        <f t="shared" si="14"/>
        <v>0</v>
      </c>
      <c r="Y15" s="126" t="s">
        <v>162</v>
      </c>
      <c r="Z15" s="126" t="s">
        <v>163</v>
      </c>
      <c r="AA15" s="123">
        <f t="shared" si="0"/>
        <v>5259700</v>
      </c>
      <c r="AB15" s="123">
        <f t="shared" si="1"/>
        <v>920447.49999999988</v>
      </c>
      <c r="AC15" s="123">
        <f t="shared" si="2"/>
        <v>157791</v>
      </c>
      <c r="AD15" s="123">
        <f t="shared" si="3"/>
        <v>105194</v>
      </c>
      <c r="AE15" s="127">
        <f t="shared" si="4"/>
        <v>52597</v>
      </c>
      <c r="AF15" s="107">
        <f t="shared" si="5"/>
        <v>14727167.059999999</v>
      </c>
    </row>
    <row r="16" spans="1:32" s="30" customFormat="1" ht="20.100000000000001" customHeight="1">
      <c r="A16" s="125">
        <v>5</v>
      </c>
      <c r="B16" s="12" t="s">
        <v>36</v>
      </c>
      <c r="C16" s="43"/>
      <c r="D16" s="12">
        <v>2.46</v>
      </c>
      <c r="E16" s="43"/>
      <c r="F16" s="43"/>
      <c r="G16" s="43"/>
      <c r="H16" s="44"/>
      <c r="I16" s="45">
        <f>H16+E16+D16</f>
        <v>2.46</v>
      </c>
      <c r="J16" s="46">
        <f t="shared" si="6"/>
        <v>3665400</v>
      </c>
      <c r="K16" s="43"/>
      <c r="L16" s="5">
        <v>149000</v>
      </c>
      <c r="M16" s="153">
        <f t="shared" si="7"/>
        <v>1466160</v>
      </c>
      <c r="N16" s="153">
        <f t="shared" si="8"/>
        <v>293232</v>
      </c>
      <c r="O16" s="153">
        <f t="shared" si="9"/>
        <v>54980.999999999993</v>
      </c>
      <c r="P16" s="153">
        <f t="shared" si="10"/>
        <v>36654</v>
      </c>
      <c r="Q16" s="46">
        <f>J16+L16+M16-N16-O16-P16</f>
        <v>4895693</v>
      </c>
      <c r="R16" s="125"/>
      <c r="S16" s="123">
        <f t="shared" si="11"/>
        <v>3280533.0000000005</v>
      </c>
      <c r="T16" s="123">
        <f t="shared" si="12"/>
        <v>384867</v>
      </c>
      <c r="U16" s="123">
        <f t="shared" ref="U16:U79" si="15">E16*1490000*Y16</f>
        <v>0</v>
      </c>
      <c r="V16" s="123">
        <f t="shared" ref="V16:V79" si="16">E16*1490000*Z16</f>
        <v>0</v>
      </c>
      <c r="W16" s="123">
        <f t="shared" si="13"/>
        <v>0</v>
      </c>
      <c r="X16" s="123">
        <f t="shared" si="14"/>
        <v>0</v>
      </c>
      <c r="Y16" s="126" t="s">
        <v>162</v>
      </c>
      <c r="Z16" s="126" t="s">
        <v>163</v>
      </c>
      <c r="AA16" s="123">
        <f t="shared" si="0"/>
        <v>3665400.0000000005</v>
      </c>
      <c r="AB16" s="123">
        <f t="shared" si="1"/>
        <v>641445</v>
      </c>
      <c r="AC16" s="123">
        <f t="shared" si="2"/>
        <v>109962.00000000001</v>
      </c>
      <c r="AD16" s="123">
        <f t="shared" si="3"/>
        <v>73308.000000000015</v>
      </c>
      <c r="AE16" s="127">
        <f t="shared" si="4"/>
        <v>36654.000000000007</v>
      </c>
      <c r="AF16" s="107">
        <f t="shared" si="5"/>
        <v>10561124.92</v>
      </c>
    </row>
    <row r="17" spans="1:32" s="30" customFormat="1" ht="20.100000000000001" customHeight="1">
      <c r="A17" s="125"/>
      <c r="B17" s="191" t="s">
        <v>171</v>
      </c>
      <c r="C17" s="192"/>
      <c r="D17" s="12"/>
      <c r="E17" s="43"/>
      <c r="F17" s="43"/>
      <c r="G17" s="43"/>
      <c r="H17" s="44"/>
      <c r="I17" s="45"/>
      <c r="J17" s="46"/>
      <c r="K17" s="43"/>
      <c r="L17" s="43"/>
      <c r="M17" s="153"/>
      <c r="N17" s="153"/>
      <c r="O17" s="153"/>
      <c r="P17" s="153"/>
      <c r="Q17" s="46"/>
      <c r="R17" s="125"/>
      <c r="S17" s="123">
        <f t="shared" si="11"/>
        <v>0</v>
      </c>
      <c r="T17" s="123">
        <f t="shared" si="12"/>
        <v>0</v>
      </c>
      <c r="U17" s="123">
        <f t="shared" si="15"/>
        <v>0</v>
      </c>
      <c r="V17" s="123">
        <f t="shared" si="16"/>
        <v>0</v>
      </c>
      <c r="W17" s="123">
        <f t="shared" si="13"/>
        <v>0</v>
      </c>
      <c r="X17" s="123">
        <f t="shared" si="14"/>
        <v>0</v>
      </c>
      <c r="Y17" s="126" t="s">
        <v>162</v>
      </c>
      <c r="Z17" s="126" t="s">
        <v>163</v>
      </c>
      <c r="AA17" s="123">
        <f t="shared" si="0"/>
        <v>0</v>
      </c>
      <c r="AB17" s="123">
        <f t="shared" si="1"/>
        <v>0</v>
      </c>
      <c r="AC17" s="123">
        <f t="shared" si="2"/>
        <v>0</v>
      </c>
      <c r="AD17" s="123">
        <f t="shared" si="3"/>
        <v>0</v>
      </c>
      <c r="AE17" s="127">
        <f t="shared" si="4"/>
        <v>0</v>
      </c>
      <c r="AF17" s="107">
        <f t="shared" si="5"/>
        <v>0</v>
      </c>
    </row>
    <row r="18" spans="1:32" s="30" customFormat="1" ht="20.100000000000001" customHeight="1">
      <c r="A18" s="125">
        <v>6</v>
      </c>
      <c r="B18" s="12" t="s">
        <v>47</v>
      </c>
      <c r="C18" s="43" t="s">
        <v>158</v>
      </c>
      <c r="D18" s="12">
        <v>4.6500000000000004</v>
      </c>
      <c r="E18" s="43">
        <v>0.2</v>
      </c>
      <c r="F18" s="43"/>
      <c r="G18" s="43"/>
      <c r="H18" s="44"/>
      <c r="I18" s="45">
        <f t="shared" ref="I18:I25" si="17">H18+E18+D18</f>
        <v>4.8500000000000005</v>
      </c>
      <c r="J18" s="46">
        <f t="shared" ref="J18" si="18">I18*1490000</f>
        <v>7226500.0000000009</v>
      </c>
      <c r="K18" s="43"/>
      <c r="L18" s="43"/>
      <c r="M18" s="153">
        <f>(D18+E18+H18)*1490000*40%</f>
        <v>2890600.0000000005</v>
      </c>
      <c r="N18" s="153">
        <f t="shared" ref="N18" si="19">(D18+E18+H18)*1490000*8%</f>
        <v>578120.00000000012</v>
      </c>
      <c r="O18" s="153">
        <f t="shared" ref="O18" si="20">(D18+E18+H18)*1.5%*1490000</f>
        <v>108397.50000000001</v>
      </c>
      <c r="P18" s="153">
        <f t="shared" ref="P18" si="21">(D18+E18+H18)*1490000*1%</f>
        <v>72265.000000000015</v>
      </c>
      <c r="Q18" s="46">
        <f t="shared" ref="Q18:Q25" si="22">J18+L18+M18-N18-O18-P18</f>
        <v>9358317.5000000019</v>
      </c>
      <c r="R18" s="125"/>
      <c r="S18" s="123">
        <f t="shared" si="11"/>
        <v>6201007.5000000009</v>
      </c>
      <c r="T18" s="123">
        <f t="shared" si="12"/>
        <v>727492.50000000012</v>
      </c>
      <c r="U18" s="123">
        <f t="shared" si="15"/>
        <v>266710</v>
      </c>
      <c r="V18" s="123">
        <f t="shared" si="16"/>
        <v>31290</v>
      </c>
      <c r="W18" s="123">
        <f t="shared" si="13"/>
        <v>0</v>
      </c>
      <c r="X18" s="123">
        <f t="shared" si="14"/>
        <v>0</v>
      </c>
      <c r="Y18" s="126" t="s">
        <v>162</v>
      </c>
      <c r="Z18" s="126" t="s">
        <v>163</v>
      </c>
      <c r="AA18" s="123">
        <f t="shared" si="0"/>
        <v>7226500.0000000009</v>
      </c>
      <c r="AB18" s="123">
        <f t="shared" si="1"/>
        <v>1264637.5</v>
      </c>
      <c r="AC18" s="123">
        <f t="shared" si="2"/>
        <v>216795.00000000003</v>
      </c>
      <c r="AD18" s="123">
        <f t="shared" si="3"/>
        <v>144530.00000000003</v>
      </c>
      <c r="AE18" s="127">
        <f t="shared" si="4"/>
        <v>72265.000000000015</v>
      </c>
      <c r="AF18" s="107">
        <f t="shared" si="5"/>
        <v>20234209.700000003</v>
      </c>
    </row>
    <row r="19" spans="1:32" s="30" customFormat="1" ht="20.100000000000001" customHeight="1">
      <c r="A19" s="125">
        <v>7</v>
      </c>
      <c r="B19" s="19" t="s">
        <v>37</v>
      </c>
      <c r="C19" s="43"/>
      <c r="D19" s="19">
        <v>2.2599999999999998</v>
      </c>
      <c r="E19" s="43"/>
      <c r="F19" s="43"/>
      <c r="G19" s="43"/>
      <c r="H19" s="44"/>
      <c r="I19" s="45">
        <f t="shared" si="17"/>
        <v>2.2599999999999998</v>
      </c>
      <c r="J19" s="46">
        <f t="shared" si="6"/>
        <v>3367399.9999999995</v>
      </c>
      <c r="K19" s="43"/>
      <c r="L19" s="43"/>
      <c r="M19" s="153">
        <f t="shared" si="7"/>
        <v>1346960</v>
      </c>
      <c r="N19" s="153">
        <f t="shared" si="8"/>
        <v>269391.99999999994</v>
      </c>
      <c r="O19" s="153">
        <f t="shared" si="9"/>
        <v>50510.999999999985</v>
      </c>
      <c r="P19" s="153">
        <f t="shared" si="10"/>
        <v>33673.999999999993</v>
      </c>
      <c r="Q19" s="46">
        <f t="shared" si="22"/>
        <v>4360783</v>
      </c>
      <c r="R19" s="125"/>
      <c r="S19" s="123">
        <f t="shared" si="11"/>
        <v>3013823</v>
      </c>
      <c r="T19" s="123">
        <f t="shared" si="12"/>
        <v>353576.99999999994</v>
      </c>
      <c r="U19" s="123">
        <f t="shared" si="15"/>
        <v>0</v>
      </c>
      <c r="V19" s="123">
        <f t="shared" si="16"/>
        <v>0</v>
      </c>
      <c r="W19" s="123">
        <f t="shared" si="13"/>
        <v>0</v>
      </c>
      <c r="X19" s="123">
        <f t="shared" si="14"/>
        <v>0</v>
      </c>
      <c r="Y19" s="126" t="s">
        <v>162</v>
      </c>
      <c r="Z19" s="126" t="s">
        <v>163</v>
      </c>
      <c r="AA19" s="123">
        <f t="shared" si="0"/>
        <v>3367400</v>
      </c>
      <c r="AB19" s="123">
        <f t="shared" si="1"/>
        <v>589295</v>
      </c>
      <c r="AC19" s="123">
        <f t="shared" si="2"/>
        <v>101022</v>
      </c>
      <c r="AD19" s="123">
        <f t="shared" si="3"/>
        <v>67348</v>
      </c>
      <c r="AE19" s="127">
        <f t="shared" si="4"/>
        <v>33674</v>
      </c>
      <c r="AF19" s="107">
        <f t="shared" si="5"/>
        <v>9428724.5199999996</v>
      </c>
    </row>
    <row r="20" spans="1:32" s="30" customFormat="1" ht="20.100000000000001" customHeight="1">
      <c r="A20" s="125">
        <v>8</v>
      </c>
      <c r="B20" s="12" t="s">
        <v>38</v>
      </c>
      <c r="C20" s="43"/>
      <c r="D20" s="12">
        <v>4.2699999999999996</v>
      </c>
      <c r="E20" s="43"/>
      <c r="F20" s="43"/>
      <c r="G20" s="43"/>
      <c r="H20" s="44"/>
      <c r="I20" s="45">
        <f t="shared" si="17"/>
        <v>4.2699999999999996</v>
      </c>
      <c r="J20" s="46">
        <f t="shared" si="6"/>
        <v>6362299.9999999991</v>
      </c>
      <c r="K20" s="43"/>
      <c r="L20" s="43"/>
      <c r="M20" s="153">
        <f t="shared" si="7"/>
        <v>2544920</v>
      </c>
      <c r="N20" s="153">
        <f t="shared" si="8"/>
        <v>508983.99999999994</v>
      </c>
      <c r="O20" s="153">
        <f t="shared" si="9"/>
        <v>95434.5</v>
      </c>
      <c r="P20" s="153">
        <f t="shared" si="10"/>
        <v>63622.999999999993</v>
      </c>
      <c r="Q20" s="46">
        <f t="shared" si="22"/>
        <v>8239178.5</v>
      </c>
      <c r="R20" s="125"/>
      <c r="S20" s="123">
        <f t="shared" si="11"/>
        <v>5694258.4999999991</v>
      </c>
      <c r="T20" s="123">
        <f t="shared" si="12"/>
        <v>668041.49999999988</v>
      </c>
      <c r="U20" s="123">
        <f t="shared" si="15"/>
        <v>0</v>
      </c>
      <c r="V20" s="123">
        <f t="shared" si="16"/>
        <v>0</v>
      </c>
      <c r="W20" s="123">
        <f t="shared" si="13"/>
        <v>0</v>
      </c>
      <c r="X20" s="123">
        <f t="shared" si="14"/>
        <v>0</v>
      </c>
      <c r="Y20" s="126" t="s">
        <v>162</v>
      </c>
      <c r="Z20" s="126" t="s">
        <v>163</v>
      </c>
      <c r="AA20" s="123">
        <f t="shared" si="0"/>
        <v>6362299.9999999991</v>
      </c>
      <c r="AB20" s="123">
        <f t="shared" si="1"/>
        <v>1113402.4999999998</v>
      </c>
      <c r="AC20" s="123">
        <f t="shared" si="2"/>
        <v>190868.99999999997</v>
      </c>
      <c r="AD20" s="123">
        <f t="shared" si="3"/>
        <v>127245.99999999999</v>
      </c>
      <c r="AE20" s="127">
        <f t="shared" si="4"/>
        <v>63622.999999999993</v>
      </c>
      <c r="AF20" s="107">
        <f t="shared" si="5"/>
        <v>17814448.539999999</v>
      </c>
    </row>
    <row r="21" spans="1:32" s="79" customFormat="1" ht="20.100000000000001" customHeight="1">
      <c r="A21" s="125">
        <v>9</v>
      </c>
      <c r="B21" s="12" t="s">
        <v>39</v>
      </c>
      <c r="C21" s="43"/>
      <c r="D21" s="12">
        <v>4.0599999999999996</v>
      </c>
      <c r="E21" s="43"/>
      <c r="F21" s="43"/>
      <c r="G21" s="152">
        <v>0.06</v>
      </c>
      <c r="H21" s="91">
        <v>0.24</v>
      </c>
      <c r="I21" s="45">
        <f t="shared" si="17"/>
        <v>4.3</v>
      </c>
      <c r="J21" s="46">
        <f t="shared" si="6"/>
        <v>6407000</v>
      </c>
      <c r="K21" s="43"/>
      <c r="L21" s="5"/>
      <c r="M21" s="153">
        <f t="shared" si="7"/>
        <v>2562800</v>
      </c>
      <c r="N21" s="153">
        <f t="shared" si="8"/>
        <v>512560</v>
      </c>
      <c r="O21" s="153">
        <f t="shared" si="9"/>
        <v>96105</v>
      </c>
      <c r="P21" s="153">
        <f t="shared" si="10"/>
        <v>64070</v>
      </c>
      <c r="Q21" s="46">
        <f t="shared" si="22"/>
        <v>8297065</v>
      </c>
      <c r="R21" s="125"/>
      <c r="S21" s="123">
        <f t="shared" si="11"/>
        <v>5414213</v>
      </c>
      <c r="T21" s="123">
        <f t="shared" si="12"/>
        <v>635186.99999999988</v>
      </c>
      <c r="U21" s="123">
        <f t="shared" si="15"/>
        <v>0</v>
      </c>
      <c r="V21" s="123">
        <f t="shared" si="16"/>
        <v>0</v>
      </c>
      <c r="W21" s="123">
        <f t="shared" si="13"/>
        <v>320052</v>
      </c>
      <c r="X21" s="123">
        <f t="shared" si="14"/>
        <v>37548</v>
      </c>
      <c r="Y21" s="126" t="s">
        <v>162</v>
      </c>
      <c r="Z21" s="126" t="s">
        <v>163</v>
      </c>
      <c r="AA21" s="123">
        <f t="shared" si="0"/>
        <v>6407000</v>
      </c>
      <c r="AB21" s="123">
        <f t="shared" si="1"/>
        <v>1121225</v>
      </c>
      <c r="AC21" s="123">
        <f t="shared" si="2"/>
        <v>192210</v>
      </c>
      <c r="AD21" s="123">
        <f t="shared" si="3"/>
        <v>128140</v>
      </c>
      <c r="AE21" s="127">
        <f t="shared" si="4"/>
        <v>64070</v>
      </c>
      <c r="AF21" s="107">
        <f t="shared" si="5"/>
        <v>17939608.66</v>
      </c>
    </row>
    <row r="22" spans="1:32" s="79" customFormat="1" ht="20.100000000000001" customHeight="1">
      <c r="A22" s="125">
        <v>10</v>
      </c>
      <c r="B22" s="12" t="s">
        <v>44</v>
      </c>
      <c r="C22" s="43"/>
      <c r="D22" s="12">
        <v>4.0599999999999996</v>
      </c>
      <c r="E22" s="43"/>
      <c r="F22" s="43"/>
      <c r="G22" s="152">
        <v>7.0000000000000007E-2</v>
      </c>
      <c r="H22" s="91">
        <v>0.28000000000000003</v>
      </c>
      <c r="I22" s="45">
        <f t="shared" si="17"/>
        <v>4.34</v>
      </c>
      <c r="J22" s="46">
        <f t="shared" si="6"/>
        <v>6466600</v>
      </c>
      <c r="K22" s="43"/>
      <c r="L22" s="43"/>
      <c r="M22" s="153">
        <f>(D22+E22+H22)*1490000*40%</f>
        <v>2586640</v>
      </c>
      <c r="N22" s="153">
        <f t="shared" si="8"/>
        <v>517328</v>
      </c>
      <c r="O22" s="153">
        <f t="shared" si="9"/>
        <v>96998.999999999985</v>
      </c>
      <c r="P22" s="153">
        <f t="shared" si="10"/>
        <v>64666</v>
      </c>
      <c r="Q22" s="46">
        <f t="shared" si="22"/>
        <v>8374247</v>
      </c>
      <c r="R22" s="125"/>
      <c r="S22" s="123">
        <f t="shared" si="11"/>
        <v>5414213</v>
      </c>
      <c r="T22" s="123">
        <f t="shared" si="12"/>
        <v>635186.99999999988</v>
      </c>
      <c r="U22" s="123">
        <f t="shared" si="15"/>
        <v>0</v>
      </c>
      <c r="V22" s="123">
        <f t="shared" si="16"/>
        <v>0</v>
      </c>
      <c r="W22" s="123">
        <f t="shared" si="13"/>
        <v>373394.00000000006</v>
      </c>
      <c r="X22" s="123">
        <f t="shared" si="14"/>
        <v>43806.000000000007</v>
      </c>
      <c r="Y22" s="126" t="s">
        <v>162</v>
      </c>
      <c r="Z22" s="126" t="s">
        <v>163</v>
      </c>
      <c r="AA22" s="123">
        <f t="shared" si="0"/>
        <v>6466600</v>
      </c>
      <c r="AB22" s="123">
        <f t="shared" si="1"/>
        <v>1131655</v>
      </c>
      <c r="AC22" s="123">
        <f t="shared" si="2"/>
        <v>193998</v>
      </c>
      <c r="AD22" s="123">
        <f t="shared" si="3"/>
        <v>129332</v>
      </c>
      <c r="AE22" s="127">
        <f t="shared" si="4"/>
        <v>64666</v>
      </c>
      <c r="AF22" s="107">
        <f t="shared" si="5"/>
        <v>18106488.75</v>
      </c>
    </row>
    <row r="23" spans="1:32" s="95" customFormat="1" ht="20.100000000000001" customHeight="1">
      <c r="A23" s="125">
        <v>11</v>
      </c>
      <c r="B23" s="12" t="s">
        <v>45</v>
      </c>
      <c r="C23" s="43"/>
      <c r="D23" s="12">
        <v>2.46</v>
      </c>
      <c r="E23" s="43"/>
      <c r="F23" s="43"/>
      <c r="G23" s="43"/>
      <c r="H23" s="44"/>
      <c r="I23" s="45">
        <f t="shared" si="17"/>
        <v>2.46</v>
      </c>
      <c r="J23" s="46">
        <f t="shared" si="6"/>
        <v>3665400</v>
      </c>
      <c r="K23" s="43"/>
      <c r="L23" s="43"/>
      <c r="M23" s="153"/>
      <c r="N23" s="153">
        <f t="shared" si="8"/>
        <v>293232</v>
      </c>
      <c r="O23" s="153">
        <f t="shared" si="9"/>
        <v>54980.999999999993</v>
      </c>
      <c r="P23" s="153">
        <f t="shared" si="10"/>
        <v>36654</v>
      </c>
      <c r="Q23" s="46">
        <f t="shared" si="22"/>
        <v>3280533</v>
      </c>
      <c r="R23" s="125"/>
      <c r="S23" s="123">
        <f t="shared" si="11"/>
        <v>3280533.0000000005</v>
      </c>
      <c r="T23" s="123">
        <f t="shared" si="12"/>
        <v>384867</v>
      </c>
      <c r="U23" s="123">
        <f t="shared" si="15"/>
        <v>0</v>
      </c>
      <c r="V23" s="123">
        <f t="shared" si="16"/>
        <v>0</v>
      </c>
      <c r="W23" s="123">
        <f t="shared" si="13"/>
        <v>0</v>
      </c>
      <c r="X23" s="123">
        <f t="shared" si="14"/>
        <v>0</v>
      </c>
      <c r="Y23" s="126" t="s">
        <v>162</v>
      </c>
      <c r="Z23" s="126" t="s">
        <v>163</v>
      </c>
      <c r="AA23" s="123">
        <f t="shared" si="0"/>
        <v>3665400.0000000005</v>
      </c>
      <c r="AB23" s="123">
        <f t="shared" si="1"/>
        <v>641445</v>
      </c>
      <c r="AC23" s="123">
        <f t="shared" si="2"/>
        <v>109962.00000000001</v>
      </c>
      <c r="AD23" s="123">
        <f t="shared" si="3"/>
        <v>73308.000000000015</v>
      </c>
      <c r="AE23" s="127">
        <f t="shared" si="4"/>
        <v>36654.000000000007</v>
      </c>
      <c r="AF23" s="107">
        <f t="shared" si="5"/>
        <v>7330804.9199999999</v>
      </c>
    </row>
    <row r="24" spans="1:32" s="79" customFormat="1" ht="20.100000000000001" customHeight="1">
      <c r="A24" s="125">
        <v>12</v>
      </c>
      <c r="B24" s="12" t="s">
        <v>46</v>
      </c>
      <c r="C24" s="43"/>
      <c r="D24" s="12">
        <v>4.0599999999999996</v>
      </c>
      <c r="E24" s="43"/>
      <c r="F24" s="43"/>
      <c r="G24" s="152">
        <v>0.06</v>
      </c>
      <c r="H24" s="91">
        <v>0.24</v>
      </c>
      <c r="I24" s="45">
        <f t="shared" si="17"/>
        <v>4.3</v>
      </c>
      <c r="J24" s="46">
        <f t="shared" si="6"/>
        <v>6407000</v>
      </c>
      <c r="K24" s="43"/>
      <c r="L24" s="43"/>
      <c r="M24" s="153">
        <f>(D24+E24+H24)*1490000*40%</f>
        <v>2562800</v>
      </c>
      <c r="N24" s="153">
        <f t="shared" si="8"/>
        <v>512560</v>
      </c>
      <c r="O24" s="153">
        <f t="shared" si="9"/>
        <v>96105</v>
      </c>
      <c r="P24" s="153">
        <f t="shared" si="10"/>
        <v>64070</v>
      </c>
      <c r="Q24" s="46">
        <f t="shared" si="22"/>
        <v>8297065</v>
      </c>
      <c r="R24" s="125"/>
      <c r="S24" s="123">
        <f t="shared" si="11"/>
        <v>5414213</v>
      </c>
      <c r="T24" s="123">
        <v>635187</v>
      </c>
      <c r="U24" s="123">
        <f t="shared" si="15"/>
        <v>0</v>
      </c>
      <c r="V24" s="123">
        <f t="shared" si="16"/>
        <v>0</v>
      </c>
      <c r="W24" s="123">
        <f t="shared" si="13"/>
        <v>320052</v>
      </c>
      <c r="X24" s="123">
        <f t="shared" si="14"/>
        <v>37548</v>
      </c>
      <c r="Y24" s="126" t="s">
        <v>162</v>
      </c>
      <c r="Z24" s="126" t="s">
        <v>163</v>
      </c>
      <c r="AA24" s="123">
        <f t="shared" si="0"/>
        <v>6407000</v>
      </c>
      <c r="AB24" s="123">
        <f t="shared" si="1"/>
        <v>1121225</v>
      </c>
      <c r="AC24" s="123">
        <f t="shared" si="2"/>
        <v>192210</v>
      </c>
      <c r="AD24" s="123">
        <f t="shared" si="3"/>
        <v>128140</v>
      </c>
      <c r="AE24" s="127">
        <f t="shared" si="4"/>
        <v>64070</v>
      </c>
      <c r="AF24" s="107">
        <f t="shared" si="5"/>
        <v>17939608.66</v>
      </c>
    </row>
    <row r="25" spans="1:32" s="79" customFormat="1" ht="20.100000000000001" customHeight="1">
      <c r="A25" s="125">
        <v>13</v>
      </c>
      <c r="B25" s="12" t="s">
        <v>48</v>
      </c>
      <c r="C25" s="43"/>
      <c r="D25" s="12">
        <v>4.0599999999999996</v>
      </c>
      <c r="E25" s="43"/>
      <c r="F25" s="43"/>
      <c r="G25" s="152">
        <v>0.06</v>
      </c>
      <c r="H25" s="91">
        <v>0.24</v>
      </c>
      <c r="I25" s="45">
        <f t="shared" si="17"/>
        <v>4.3</v>
      </c>
      <c r="J25" s="46">
        <f t="shared" si="6"/>
        <v>6407000</v>
      </c>
      <c r="K25" s="43"/>
      <c r="L25" s="5">
        <v>149000</v>
      </c>
      <c r="M25" s="153">
        <f>(D25+E25+H25)*1490000*40%</f>
        <v>2562800</v>
      </c>
      <c r="N25" s="153">
        <f t="shared" si="8"/>
        <v>512560</v>
      </c>
      <c r="O25" s="153">
        <f t="shared" si="9"/>
        <v>96105</v>
      </c>
      <c r="P25" s="153">
        <f t="shared" si="10"/>
        <v>64070</v>
      </c>
      <c r="Q25" s="46">
        <f t="shared" si="22"/>
        <v>8446065</v>
      </c>
      <c r="R25" s="125"/>
      <c r="S25" s="123">
        <f t="shared" si="11"/>
        <v>5414213</v>
      </c>
      <c r="T25" s="123">
        <f t="shared" si="12"/>
        <v>635186.99999999988</v>
      </c>
      <c r="U25" s="123">
        <f t="shared" si="15"/>
        <v>0</v>
      </c>
      <c r="V25" s="123">
        <f t="shared" si="16"/>
        <v>0</v>
      </c>
      <c r="W25" s="123">
        <f t="shared" si="13"/>
        <v>320052</v>
      </c>
      <c r="X25" s="123">
        <f t="shared" si="14"/>
        <v>37548</v>
      </c>
      <c r="Y25" s="126" t="s">
        <v>162</v>
      </c>
      <c r="Z25" s="126" t="s">
        <v>163</v>
      </c>
      <c r="AA25" s="123">
        <f t="shared" si="0"/>
        <v>6407000</v>
      </c>
      <c r="AB25" s="123">
        <f t="shared" si="1"/>
        <v>1121225</v>
      </c>
      <c r="AC25" s="123">
        <f t="shared" si="2"/>
        <v>192210</v>
      </c>
      <c r="AD25" s="123">
        <f t="shared" si="3"/>
        <v>128140</v>
      </c>
      <c r="AE25" s="127">
        <f t="shared" si="4"/>
        <v>64070</v>
      </c>
      <c r="AF25" s="107">
        <f t="shared" si="5"/>
        <v>18237608.66</v>
      </c>
    </row>
    <row r="26" spans="1:32" s="30" customFormat="1" ht="20.100000000000001" customHeight="1">
      <c r="A26" s="125"/>
      <c r="B26" s="13" t="s">
        <v>40</v>
      </c>
      <c r="C26" s="43"/>
      <c r="D26" s="12"/>
      <c r="E26" s="43"/>
      <c r="F26" s="43"/>
      <c r="G26" s="43"/>
      <c r="H26" s="44"/>
      <c r="I26" s="45"/>
      <c r="J26" s="46"/>
      <c r="K26" s="43"/>
      <c r="L26" s="43"/>
      <c r="M26" s="153"/>
      <c r="N26" s="153"/>
      <c r="O26" s="153"/>
      <c r="P26" s="153"/>
      <c r="Q26" s="46"/>
      <c r="R26" s="125"/>
      <c r="S26" s="123">
        <f t="shared" si="11"/>
        <v>0</v>
      </c>
      <c r="T26" s="123">
        <f t="shared" si="12"/>
        <v>0</v>
      </c>
      <c r="U26" s="123">
        <f t="shared" si="15"/>
        <v>0</v>
      </c>
      <c r="V26" s="123">
        <f t="shared" si="16"/>
        <v>0</v>
      </c>
      <c r="W26" s="123">
        <f t="shared" si="13"/>
        <v>0</v>
      </c>
      <c r="X26" s="123">
        <f t="shared" si="14"/>
        <v>0</v>
      </c>
      <c r="Y26" s="126" t="s">
        <v>162</v>
      </c>
      <c r="Z26" s="126" t="s">
        <v>163</v>
      </c>
      <c r="AA26" s="123">
        <f t="shared" si="0"/>
        <v>0</v>
      </c>
      <c r="AB26" s="123">
        <f t="shared" si="1"/>
        <v>0</v>
      </c>
      <c r="AC26" s="123">
        <f t="shared" si="2"/>
        <v>0</v>
      </c>
      <c r="AD26" s="123">
        <f t="shared" si="3"/>
        <v>0</v>
      </c>
      <c r="AE26" s="127">
        <f t="shared" si="4"/>
        <v>0</v>
      </c>
      <c r="AF26" s="107">
        <f t="shared" si="5"/>
        <v>0</v>
      </c>
    </row>
    <row r="27" spans="1:32" s="79" customFormat="1" ht="20.100000000000001" customHeight="1">
      <c r="A27" s="125">
        <v>14</v>
      </c>
      <c r="B27" s="12" t="s">
        <v>41</v>
      </c>
      <c r="C27" s="43" t="s">
        <v>158</v>
      </c>
      <c r="D27" s="12">
        <v>4.0599999999999996</v>
      </c>
      <c r="E27" s="43">
        <v>0.2</v>
      </c>
      <c r="F27" s="43"/>
      <c r="G27" s="152">
        <v>0.08</v>
      </c>
      <c r="H27" s="91">
        <v>0.32</v>
      </c>
      <c r="I27" s="45">
        <f>H27+E27+D27</f>
        <v>4.58</v>
      </c>
      <c r="J27" s="46">
        <f t="shared" si="6"/>
        <v>6824200</v>
      </c>
      <c r="K27" s="43"/>
      <c r="L27" s="43"/>
      <c r="M27" s="153">
        <f t="shared" si="7"/>
        <v>2729680</v>
      </c>
      <c r="N27" s="153">
        <f t="shared" si="8"/>
        <v>545936</v>
      </c>
      <c r="O27" s="153">
        <f t="shared" si="9"/>
        <v>102363</v>
      </c>
      <c r="P27" s="153">
        <f t="shared" si="10"/>
        <v>68242</v>
      </c>
      <c r="Q27" s="46">
        <f>J27+L27+M27-N27-O27-P27</f>
        <v>8837339</v>
      </c>
      <c r="R27" s="125"/>
      <c r="S27" s="123">
        <f t="shared" si="11"/>
        <v>5414213</v>
      </c>
      <c r="T27" s="123">
        <f t="shared" si="12"/>
        <v>635186.99999999988</v>
      </c>
      <c r="U27" s="123">
        <f t="shared" si="15"/>
        <v>266710</v>
      </c>
      <c r="V27" s="123">
        <f t="shared" si="16"/>
        <v>31290</v>
      </c>
      <c r="W27" s="123">
        <f t="shared" si="13"/>
        <v>426736</v>
      </c>
      <c r="X27" s="123">
        <f t="shared" si="14"/>
        <v>50064</v>
      </c>
      <c r="Y27" s="126" t="s">
        <v>162</v>
      </c>
      <c r="Z27" s="126" t="s">
        <v>163</v>
      </c>
      <c r="AA27" s="123">
        <f t="shared" si="0"/>
        <v>6824200</v>
      </c>
      <c r="AB27" s="123">
        <f t="shared" si="1"/>
        <v>1194235</v>
      </c>
      <c r="AC27" s="123">
        <f t="shared" si="2"/>
        <v>204726</v>
      </c>
      <c r="AD27" s="123">
        <f t="shared" si="3"/>
        <v>136484</v>
      </c>
      <c r="AE27" s="127">
        <f t="shared" si="4"/>
        <v>68242</v>
      </c>
      <c r="AF27" s="107">
        <f t="shared" si="5"/>
        <v>19107769.240000002</v>
      </c>
    </row>
    <row r="28" spans="1:32" s="30" customFormat="1" ht="20.100000000000001" customHeight="1">
      <c r="A28" s="125">
        <v>15</v>
      </c>
      <c r="B28" s="12" t="s">
        <v>42</v>
      </c>
      <c r="C28" s="43"/>
      <c r="D28" s="12">
        <v>3.26</v>
      </c>
      <c r="E28" s="43"/>
      <c r="F28" s="43"/>
      <c r="G28" s="43"/>
      <c r="H28" s="44"/>
      <c r="I28" s="45">
        <f>H28+E28+D28</f>
        <v>3.26</v>
      </c>
      <c r="J28" s="46">
        <f t="shared" si="6"/>
        <v>4857400</v>
      </c>
      <c r="K28" s="43"/>
      <c r="L28" s="5">
        <v>149000</v>
      </c>
      <c r="M28" s="153">
        <f t="shared" si="7"/>
        <v>1942960</v>
      </c>
      <c r="N28" s="153">
        <f t="shared" si="8"/>
        <v>388592</v>
      </c>
      <c r="O28" s="153">
        <f t="shared" si="9"/>
        <v>72860.999999999985</v>
      </c>
      <c r="P28" s="153">
        <f t="shared" si="10"/>
        <v>48574</v>
      </c>
      <c r="Q28" s="46">
        <f>J28+L28+M28-N28-O28-P28</f>
        <v>6439333</v>
      </c>
      <c r="R28" s="125"/>
      <c r="S28" s="123">
        <f t="shared" si="11"/>
        <v>4347373</v>
      </c>
      <c r="T28" s="123">
        <f t="shared" si="12"/>
        <v>510027</v>
      </c>
      <c r="U28" s="123">
        <f t="shared" si="15"/>
        <v>0</v>
      </c>
      <c r="V28" s="123">
        <f t="shared" si="16"/>
        <v>0</v>
      </c>
      <c r="W28" s="123">
        <f t="shared" si="13"/>
        <v>0</v>
      </c>
      <c r="X28" s="123">
        <f t="shared" si="14"/>
        <v>0</v>
      </c>
      <c r="Y28" s="126" t="s">
        <v>162</v>
      </c>
      <c r="Z28" s="126" t="s">
        <v>163</v>
      </c>
      <c r="AA28" s="123">
        <f t="shared" si="0"/>
        <v>4857400</v>
      </c>
      <c r="AB28" s="123">
        <f t="shared" si="1"/>
        <v>850045</v>
      </c>
      <c r="AC28" s="123">
        <f t="shared" si="2"/>
        <v>145722</v>
      </c>
      <c r="AD28" s="123">
        <f t="shared" si="3"/>
        <v>97148</v>
      </c>
      <c r="AE28" s="127">
        <f t="shared" si="4"/>
        <v>48574</v>
      </c>
      <c r="AF28" s="107">
        <f t="shared" si="5"/>
        <v>13898726.52</v>
      </c>
    </row>
    <row r="29" spans="1:32" s="30" customFormat="1" ht="20.100000000000001" customHeight="1">
      <c r="A29" s="125">
        <v>16</v>
      </c>
      <c r="B29" s="12" t="s">
        <v>61</v>
      </c>
      <c r="C29" s="43"/>
      <c r="D29" s="12">
        <v>3.66</v>
      </c>
      <c r="E29" s="43">
        <v>0.2</v>
      </c>
      <c r="F29" s="43"/>
      <c r="G29" s="43"/>
      <c r="H29" s="44"/>
      <c r="I29" s="45">
        <f>H29+E29+D29</f>
        <v>3.8600000000000003</v>
      </c>
      <c r="J29" s="46">
        <f>I29*1490000</f>
        <v>5751400.0000000009</v>
      </c>
      <c r="K29" s="43"/>
      <c r="L29" s="43"/>
      <c r="M29" s="153">
        <f>(D29+E29+H29)*1490000*40%</f>
        <v>2300560.0000000005</v>
      </c>
      <c r="N29" s="153">
        <f>(D29+E29+H29)*1490000*8%</f>
        <v>460112.00000000006</v>
      </c>
      <c r="O29" s="153">
        <f>(D29+E29+H29)*1.5%*1490000</f>
        <v>86271</v>
      </c>
      <c r="P29" s="153">
        <f>(D29+E29+H29)*1490000*1%</f>
        <v>57514.000000000007</v>
      </c>
      <c r="Q29" s="46">
        <f>J29+L29+M29-N29-O29-P29</f>
        <v>7448063.0000000019</v>
      </c>
      <c r="R29" s="125"/>
      <c r="S29" s="123">
        <f>D29*Y29*1490000</f>
        <v>4880793</v>
      </c>
      <c r="T29" s="123">
        <f>D29*1490000*Z29</f>
        <v>572607</v>
      </c>
      <c r="U29" s="123">
        <f>E29*1490000*Y29</f>
        <v>266710</v>
      </c>
      <c r="V29" s="123">
        <f>E29*1490000*Z29</f>
        <v>31290</v>
      </c>
      <c r="W29" s="123">
        <f t="shared" si="13"/>
        <v>0</v>
      </c>
      <c r="X29" s="123">
        <f t="shared" si="14"/>
        <v>0</v>
      </c>
      <c r="Y29" s="126" t="s">
        <v>162</v>
      </c>
      <c r="Z29" s="126" t="s">
        <v>163</v>
      </c>
      <c r="AA29" s="123">
        <f t="shared" si="0"/>
        <v>5751400</v>
      </c>
      <c r="AB29" s="123">
        <f t="shared" si="1"/>
        <v>1006494.9999999999</v>
      </c>
      <c r="AC29" s="123">
        <f t="shared" si="2"/>
        <v>172542</v>
      </c>
      <c r="AD29" s="123">
        <f t="shared" si="3"/>
        <v>115028</v>
      </c>
      <c r="AE29" s="127">
        <f t="shared" si="4"/>
        <v>57514</v>
      </c>
      <c r="AF29" s="107">
        <f t="shared" si="5"/>
        <v>16103927.720000003</v>
      </c>
    </row>
    <row r="30" spans="1:32" s="30" customFormat="1" ht="20.100000000000001" customHeight="1">
      <c r="A30" s="125">
        <v>17</v>
      </c>
      <c r="B30" s="12" t="s">
        <v>43</v>
      </c>
      <c r="C30" s="43"/>
      <c r="D30" s="12">
        <v>2.2599999999999998</v>
      </c>
      <c r="E30" s="43"/>
      <c r="F30" s="43"/>
      <c r="G30" s="43"/>
      <c r="H30" s="44"/>
      <c r="I30" s="45">
        <f>H30+E30+D30</f>
        <v>2.2599999999999998</v>
      </c>
      <c r="J30" s="46">
        <f t="shared" si="6"/>
        <v>3367399.9999999995</v>
      </c>
      <c r="K30" s="43"/>
      <c r="L30" s="43"/>
      <c r="M30" s="153">
        <f t="shared" si="7"/>
        <v>1346960</v>
      </c>
      <c r="N30" s="153">
        <f t="shared" si="8"/>
        <v>269391.99999999994</v>
      </c>
      <c r="O30" s="153">
        <f t="shared" si="9"/>
        <v>50510.999999999985</v>
      </c>
      <c r="P30" s="153">
        <f t="shared" si="10"/>
        <v>33673.999999999993</v>
      </c>
      <c r="Q30" s="46">
        <f>J30+L30+M30-N30-O30-P30</f>
        <v>4360783</v>
      </c>
      <c r="R30" s="125"/>
      <c r="S30" s="123">
        <f t="shared" si="11"/>
        <v>3013823</v>
      </c>
      <c r="T30" s="123">
        <f t="shared" si="12"/>
        <v>353576.99999999994</v>
      </c>
      <c r="U30" s="123">
        <f t="shared" si="15"/>
        <v>0</v>
      </c>
      <c r="V30" s="123">
        <f t="shared" si="16"/>
        <v>0</v>
      </c>
      <c r="W30" s="123">
        <f t="shared" si="13"/>
        <v>0</v>
      </c>
      <c r="X30" s="123">
        <f t="shared" si="14"/>
        <v>0</v>
      </c>
      <c r="Y30" s="126" t="s">
        <v>162</v>
      </c>
      <c r="Z30" s="126" t="s">
        <v>163</v>
      </c>
      <c r="AA30" s="123">
        <f t="shared" si="0"/>
        <v>3367400</v>
      </c>
      <c r="AB30" s="123">
        <f t="shared" si="1"/>
        <v>589295</v>
      </c>
      <c r="AC30" s="123">
        <f t="shared" si="2"/>
        <v>101022</v>
      </c>
      <c r="AD30" s="123">
        <f t="shared" si="3"/>
        <v>67348</v>
      </c>
      <c r="AE30" s="127">
        <f t="shared" si="4"/>
        <v>33674</v>
      </c>
      <c r="AF30" s="107">
        <f t="shared" si="5"/>
        <v>9428724.5199999996</v>
      </c>
    </row>
    <row r="31" spans="1:32" s="30" customFormat="1" ht="20.100000000000001" customHeight="1">
      <c r="A31" s="125"/>
      <c r="B31" s="13" t="s">
        <v>49</v>
      </c>
      <c r="C31" s="43"/>
      <c r="D31" s="12"/>
      <c r="E31" s="43"/>
      <c r="F31" s="43"/>
      <c r="G31" s="43"/>
      <c r="H31" s="44"/>
      <c r="I31" s="45"/>
      <c r="J31" s="46"/>
      <c r="K31" s="43"/>
      <c r="L31" s="43"/>
      <c r="M31" s="153"/>
      <c r="N31" s="153"/>
      <c r="O31" s="153"/>
      <c r="P31" s="153"/>
      <c r="Q31" s="46"/>
      <c r="R31" s="125"/>
      <c r="S31" s="123">
        <f t="shared" si="11"/>
        <v>0</v>
      </c>
      <c r="T31" s="123">
        <f t="shared" si="12"/>
        <v>0</v>
      </c>
      <c r="U31" s="123">
        <f t="shared" si="15"/>
        <v>0</v>
      </c>
      <c r="V31" s="123">
        <f t="shared" si="16"/>
        <v>0</v>
      </c>
      <c r="W31" s="123">
        <f t="shared" si="13"/>
        <v>0</v>
      </c>
      <c r="X31" s="123">
        <f t="shared" si="14"/>
        <v>0</v>
      </c>
      <c r="Y31" s="126" t="s">
        <v>162</v>
      </c>
      <c r="Z31" s="126" t="s">
        <v>163</v>
      </c>
      <c r="AA31" s="123">
        <f t="shared" si="0"/>
        <v>0</v>
      </c>
      <c r="AB31" s="123">
        <f t="shared" si="1"/>
        <v>0</v>
      </c>
      <c r="AC31" s="123">
        <f t="shared" si="2"/>
        <v>0</v>
      </c>
      <c r="AD31" s="123">
        <f t="shared" si="3"/>
        <v>0</v>
      </c>
      <c r="AE31" s="127">
        <f t="shared" si="4"/>
        <v>0</v>
      </c>
      <c r="AF31" s="107">
        <f t="shared" si="5"/>
        <v>0</v>
      </c>
    </row>
    <row r="32" spans="1:32" s="30" customFormat="1" ht="20.100000000000001" customHeight="1">
      <c r="A32" s="125">
        <v>18</v>
      </c>
      <c r="B32" s="12" t="s">
        <v>50</v>
      </c>
      <c r="C32" s="43"/>
      <c r="D32" s="49">
        <v>4.0599999999999996</v>
      </c>
      <c r="E32" s="43"/>
      <c r="F32" s="43"/>
      <c r="G32" s="152">
        <v>0.05</v>
      </c>
      <c r="H32" s="91">
        <v>0.2</v>
      </c>
      <c r="I32" s="45">
        <f>H32+E32+D32</f>
        <v>4.26</v>
      </c>
      <c r="J32" s="46">
        <f t="shared" si="6"/>
        <v>6347400</v>
      </c>
      <c r="K32" s="43"/>
      <c r="L32" s="5">
        <v>149000</v>
      </c>
      <c r="M32" s="153">
        <f t="shared" si="7"/>
        <v>2538960</v>
      </c>
      <c r="N32" s="153">
        <f t="shared" si="8"/>
        <v>507792</v>
      </c>
      <c r="O32" s="153">
        <f t="shared" si="9"/>
        <v>95211</v>
      </c>
      <c r="P32" s="153">
        <f t="shared" si="10"/>
        <v>63474</v>
      </c>
      <c r="Q32" s="46">
        <f>J32+L32+M32-N32-O32-P32</f>
        <v>8368883</v>
      </c>
      <c r="R32" s="125"/>
      <c r="S32" s="123">
        <f t="shared" si="11"/>
        <v>5414213</v>
      </c>
      <c r="T32" s="123">
        <f t="shared" si="12"/>
        <v>635186.99999999988</v>
      </c>
      <c r="U32" s="123">
        <f t="shared" si="15"/>
        <v>0</v>
      </c>
      <c r="V32" s="123">
        <f t="shared" si="16"/>
        <v>0</v>
      </c>
      <c r="W32" s="123">
        <f t="shared" si="13"/>
        <v>266710</v>
      </c>
      <c r="X32" s="123">
        <f t="shared" si="14"/>
        <v>31290</v>
      </c>
      <c r="Y32" s="126" t="s">
        <v>162</v>
      </c>
      <c r="Z32" s="126" t="s">
        <v>163</v>
      </c>
      <c r="AA32" s="123">
        <f t="shared" si="0"/>
        <v>6347400</v>
      </c>
      <c r="AB32" s="123">
        <f t="shared" si="1"/>
        <v>1110795</v>
      </c>
      <c r="AC32" s="123">
        <f t="shared" si="2"/>
        <v>190422</v>
      </c>
      <c r="AD32" s="123">
        <f t="shared" si="3"/>
        <v>126948</v>
      </c>
      <c r="AE32" s="127">
        <f t="shared" si="4"/>
        <v>63474</v>
      </c>
      <c r="AF32" s="107">
        <f t="shared" si="5"/>
        <v>18070728.57</v>
      </c>
    </row>
    <row r="33" spans="1:32" s="79" customFormat="1" ht="20.100000000000001" customHeight="1">
      <c r="A33" s="125">
        <v>19</v>
      </c>
      <c r="B33" s="12" t="s">
        <v>51</v>
      </c>
      <c r="C33" s="43"/>
      <c r="D33" s="12">
        <v>4.0599999999999996</v>
      </c>
      <c r="E33" s="43"/>
      <c r="F33" s="43"/>
      <c r="G33" s="152">
        <v>0.08</v>
      </c>
      <c r="H33" s="91">
        <v>0.32</v>
      </c>
      <c r="I33" s="45">
        <f>H33+E33+D33</f>
        <v>4.38</v>
      </c>
      <c r="J33" s="46">
        <f t="shared" si="6"/>
        <v>6526200</v>
      </c>
      <c r="K33" s="43"/>
      <c r="L33" s="43"/>
      <c r="M33" s="153">
        <f t="shared" si="7"/>
        <v>2610480</v>
      </c>
      <c r="N33" s="153">
        <f t="shared" si="8"/>
        <v>522096</v>
      </c>
      <c r="O33" s="153">
        <f t="shared" si="9"/>
        <v>97892.999999999985</v>
      </c>
      <c r="P33" s="153">
        <f t="shared" si="10"/>
        <v>65262</v>
      </c>
      <c r="Q33" s="46">
        <f>J33+L33+M33-N33-O33-P33</f>
        <v>8451429</v>
      </c>
      <c r="R33" s="125"/>
      <c r="S33" s="123">
        <f t="shared" si="11"/>
        <v>5414213</v>
      </c>
      <c r="T33" s="123">
        <f t="shared" si="12"/>
        <v>635186.99999999988</v>
      </c>
      <c r="U33" s="123">
        <f t="shared" si="15"/>
        <v>0</v>
      </c>
      <c r="V33" s="123">
        <f t="shared" si="16"/>
        <v>0</v>
      </c>
      <c r="W33" s="123">
        <f t="shared" si="13"/>
        <v>426736</v>
      </c>
      <c r="X33" s="123">
        <f t="shared" si="14"/>
        <v>50064</v>
      </c>
      <c r="Y33" s="126" t="s">
        <v>162</v>
      </c>
      <c r="Z33" s="126" t="s">
        <v>163</v>
      </c>
      <c r="AA33" s="123">
        <f t="shared" si="0"/>
        <v>6526200</v>
      </c>
      <c r="AB33" s="123">
        <f t="shared" si="1"/>
        <v>1142085</v>
      </c>
      <c r="AC33" s="123">
        <f t="shared" si="2"/>
        <v>195786</v>
      </c>
      <c r="AD33" s="123">
        <f t="shared" si="3"/>
        <v>130524</v>
      </c>
      <c r="AE33" s="127">
        <f t="shared" si="4"/>
        <v>65262</v>
      </c>
      <c r="AF33" s="107">
        <f t="shared" si="5"/>
        <v>18273368.84</v>
      </c>
    </row>
    <row r="34" spans="1:32" s="30" customFormat="1" ht="20.100000000000001" customHeight="1">
      <c r="A34" s="125">
        <v>20</v>
      </c>
      <c r="B34" s="12" t="s">
        <v>52</v>
      </c>
      <c r="C34" s="43" t="s">
        <v>158</v>
      </c>
      <c r="D34" s="12">
        <v>4.6500000000000004</v>
      </c>
      <c r="E34" s="43">
        <v>0.2</v>
      </c>
      <c r="F34" s="43"/>
      <c r="G34" s="43"/>
      <c r="H34" s="44"/>
      <c r="I34" s="45">
        <f>H34+E34+D34</f>
        <v>4.8500000000000005</v>
      </c>
      <c r="J34" s="46">
        <f t="shared" si="6"/>
        <v>7226500.0000000009</v>
      </c>
      <c r="K34" s="43"/>
      <c r="L34" s="43"/>
      <c r="M34" s="153">
        <f t="shared" si="7"/>
        <v>2890600.0000000005</v>
      </c>
      <c r="N34" s="153">
        <f t="shared" si="8"/>
        <v>578120.00000000012</v>
      </c>
      <c r="O34" s="153">
        <f t="shared" si="9"/>
        <v>108397.50000000001</v>
      </c>
      <c r="P34" s="153">
        <f t="shared" si="10"/>
        <v>72265.000000000015</v>
      </c>
      <c r="Q34" s="46">
        <f>J34+L34+M34-N34-O34-P34</f>
        <v>9358317.5000000019</v>
      </c>
      <c r="R34" s="125"/>
      <c r="S34" s="123">
        <f t="shared" si="11"/>
        <v>6201007.5000000009</v>
      </c>
      <c r="T34" s="123">
        <f t="shared" si="12"/>
        <v>727492.50000000012</v>
      </c>
      <c r="U34" s="123">
        <f t="shared" si="15"/>
        <v>266710</v>
      </c>
      <c r="V34" s="123">
        <f t="shared" si="16"/>
        <v>31290</v>
      </c>
      <c r="W34" s="123">
        <f t="shared" si="13"/>
        <v>0</v>
      </c>
      <c r="X34" s="123">
        <f t="shared" si="14"/>
        <v>0</v>
      </c>
      <c r="Y34" s="126" t="s">
        <v>162</v>
      </c>
      <c r="Z34" s="126" t="s">
        <v>163</v>
      </c>
      <c r="AA34" s="123">
        <f t="shared" si="0"/>
        <v>7226500.0000000009</v>
      </c>
      <c r="AB34" s="123">
        <f t="shared" si="1"/>
        <v>1264637.5</v>
      </c>
      <c r="AC34" s="123">
        <f t="shared" si="2"/>
        <v>216795.00000000003</v>
      </c>
      <c r="AD34" s="123">
        <f t="shared" si="3"/>
        <v>144530.00000000003</v>
      </c>
      <c r="AE34" s="127">
        <f t="shared" si="4"/>
        <v>72265.000000000015</v>
      </c>
      <c r="AF34" s="107">
        <f t="shared" si="5"/>
        <v>20234209.700000003</v>
      </c>
    </row>
    <row r="35" spans="1:32" s="30" customFormat="1" ht="20.100000000000001" customHeight="1">
      <c r="A35" s="125">
        <v>21</v>
      </c>
      <c r="B35" s="12" t="s">
        <v>53</v>
      </c>
      <c r="C35" s="43"/>
      <c r="D35" s="12">
        <v>2.46</v>
      </c>
      <c r="E35" s="43"/>
      <c r="F35" s="43"/>
      <c r="G35" s="43"/>
      <c r="H35" s="44"/>
      <c r="I35" s="45">
        <f>H35+E35+D35</f>
        <v>2.46</v>
      </c>
      <c r="J35" s="46">
        <f t="shared" si="6"/>
        <v>3665400</v>
      </c>
      <c r="K35" s="43"/>
      <c r="L35" s="43"/>
      <c r="M35" s="153">
        <f t="shared" si="7"/>
        <v>1466160</v>
      </c>
      <c r="N35" s="153">
        <f t="shared" si="8"/>
        <v>293232</v>
      </c>
      <c r="O35" s="153">
        <f t="shared" si="9"/>
        <v>54980.999999999993</v>
      </c>
      <c r="P35" s="153">
        <f t="shared" si="10"/>
        <v>36654</v>
      </c>
      <c r="Q35" s="46">
        <f>J35+L35+M35-N35-O35-P35</f>
        <v>4746693</v>
      </c>
      <c r="R35" s="125"/>
      <c r="S35" s="123">
        <f t="shared" si="11"/>
        <v>3280533.0000000005</v>
      </c>
      <c r="T35" s="123">
        <f t="shared" si="12"/>
        <v>384867</v>
      </c>
      <c r="U35" s="123">
        <f t="shared" si="15"/>
        <v>0</v>
      </c>
      <c r="V35" s="123">
        <f t="shared" si="16"/>
        <v>0</v>
      </c>
      <c r="W35" s="123">
        <f t="shared" si="13"/>
        <v>0</v>
      </c>
      <c r="X35" s="123">
        <f t="shared" si="14"/>
        <v>0</v>
      </c>
      <c r="Y35" s="126" t="s">
        <v>162</v>
      </c>
      <c r="Z35" s="126" t="s">
        <v>163</v>
      </c>
      <c r="AA35" s="123">
        <f t="shared" si="0"/>
        <v>3665400.0000000005</v>
      </c>
      <c r="AB35" s="123">
        <f t="shared" si="1"/>
        <v>641445</v>
      </c>
      <c r="AC35" s="123">
        <f t="shared" si="2"/>
        <v>109962.00000000001</v>
      </c>
      <c r="AD35" s="123">
        <f t="shared" si="3"/>
        <v>73308.000000000015</v>
      </c>
      <c r="AE35" s="127">
        <f t="shared" si="4"/>
        <v>36654.000000000007</v>
      </c>
      <c r="AF35" s="107">
        <f t="shared" si="5"/>
        <v>10263124.92</v>
      </c>
    </row>
    <row r="36" spans="1:32" s="30" customFormat="1" ht="20.100000000000001" customHeight="1">
      <c r="A36" s="125"/>
      <c r="B36" s="13" t="s">
        <v>54</v>
      </c>
      <c r="C36" s="43"/>
      <c r="D36" s="154"/>
      <c r="E36" s="43"/>
      <c r="F36" s="43"/>
      <c r="G36" s="43"/>
      <c r="H36" s="44"/>
      <c r="I36" s="45"/>
      <c r="J36" s="46"/>
      <c r="K36" s="43"/>
      <c r="L36" s="43"/>
      <c r="M36" s="153">
        <f t="shared" si="7"/>
        <v>0</v>
      </c>
      <c r="N36" s="153">
        <f t="shared" si="8"/>
        <v>0</v>
      </c>
      <c r="O36" s="153">
        <f t="shared" si="9"/>
        <v>0</v>
      </c>
      <c r="P36" s="153">
        <f t="shared" si="10"/>
        <v>0</v>
      </c>
      <c r="Q36" s="46"/>
      <c r="R36" s="125"/>
      <c r="S36" s="123">
        <f t="shared" si="11"/>
        <v>0</v>
      </c>
      <c r="T36" s="123">
        <f t="shared" si="12"/>
        <v>0</v>
      </c>
      <c r="U36" s="123">
        <f t="shared" si="15"/>
        <v>0</v>
      </c>
      <c r="V36" s="123">
        <f t="shared" si="16"/>
        <v>0</v>
      </c>
      <c r="W36" s="123">
        <f t="shared" si="13"/>
        <v>0</v>
      </c>
      <c r="X36" s="123">
        <f t="shared" si="14"/>
        <v>0</v>
      </c>
      <c r="Y36" s="126" t="s">
        <v>162</v>
      </c>
      <c r="Z36" s="126" t="s">
        <v>163</v>
      </c>
      <c r="AA36" s="123">
        <f t="shared" si="0"/>
        <v>0</v>
      </c>
      <c r="AB36" s="123">
        <f t="shared" si="1"/>
        <v>0</v>
      </c>
      <c r="AC36" s="123">
        <f t="shared" si="2"/>
        <v>0</v>
      </c>
      <c r="AD36" s="123">
        <f t="shared" si="3"/>
        <v>0</v>
      </c>
      <c r="AE36" s="127">
        <f t="shared" si="4"/>
        <v>0</v>
      </c>
      <c r="AF36" s="128">
        <f t="shared" si="5"/>
        <v>0</v>
      </c>
    </row>
    <row r="37" spans="1:32" s="30" customFormat="1" ht="20.100000000000001" customHeight="1">
      <c r="A37" s="125">
        <v>22</v>
      </c>
      <c r="B37" s="12" t="s">
        <v>55</v>
      </c>
      <c r="C37" s="43" t="s">
        <v>158</v>
      </c>
      <c r="D37" s="12">
        <v>4.32</v>
      </c>
      <c r="E37" s="43">
        <v>0.2</v>
      </c>
      <c r="F37" s="43"/>
      <c r="G37" s="43"/>
      <c r="H37" s="44"/>
      <c r="I37" s="45">
        <f>H37+E37+D37</f>
        <v>4.5200000000000005</v>
      </c>
      <c r="J37" s="46">
        <f t="shared" si="6"/>
        <v>6734800.0000000009</v>
      </c>
      <c r="K37" s="43"/>
      <c r="L37" s="43"/>
      <c r="M37" s="153">
        <f t="shared" si="7"/>
        <v>2693920.0000000005</v>
      </c>
      <c r="N37" s="153">
        <f t="shared" si="8"/>
        <v>538784.00000000012</v>
      </c>
      <c r="O37" s="153">
        <f t="shared" si="9"/>
        <v>101022</v>
      </c>
      <c r="P37" s="153">
        <f t="shared" si="10"/>
        <v>67348.000000000015</v>
      </c>
      <c r="Q37" s="46">
        <f>J37+L37+M37-N37-O37-P37</f>
        <v>8721566.0000000019</v>
      </c>
      <c r="R37" s="125"/>
      <c r="S37" s="123">
        <f t="shared" si="11"/>
        <v>5760936.0000000009</v>
      </c>
      <c r="T37" s="123">
        <f t="shared" si="12"/>
        <v>675864</v>
      </c>
      <c r="U37" s="123">
        <f t="shared" si="15"/>
        <v>266710</v>
      </c>
      <c r="V37" s="123">
        <f t="shared" si="16"/>
        <v>31290</v>
      </c>
      <c r="W37" s="123">
        <f t="shared" si="13"/>
        <v>0</v>
      </c>
      <c r="X37" s="123">
        <f t="shared" si="14"/>
        <v>0</v>
      </c>
      <c r="Y37" s="126" t="s">
        <v>162</v>
      </c>
      <c r="Z37" s="126" t="s">
        <v>163</v>
      </c>
      <c r="AA37" s="123">
        <f t="shared" si="0"/>
        <v>6734800.0000000009</v>
      </c>
      <c r="AB37" s="123">
        <f t="shared" si="1"/>
        <v>1178590</v>
      </c>
      <c r="AC37" s="123">
        <f t="shared" si="2"/>
        <v>202044.00000000003</v>
      </c>
      <c r="AD37" s="123">
        <f t="shared" si="3"/>
        <v>134696.00000000003</v>
      </c>
      <c r="AE37" s="127">
        <f t="shared" si="4"/>
        <v>67348.000000000015</v>
      </c>
      <c r="AF37" s="107">
        <f t="shared" si="5"/>
        <v>18857449.040000003</v>
      </c>
    </row>
    <row r="38" spans="1:32" s="95" customFormat="1" ht="20.100000000000001" customHeight="1">
      <c r="A38" s="125">
        <v>23</v>
      </c>
      <c r="B38" s="12" t="s">
        <v>56</v>
      </c>
      <c r="C38" s="43"/>
      <c r="D38" s="12">
        <v>2.46</v>
      </c>
      <c r="E38" s="43"/>
      <c r="F38" s="43"/>
      <c r="G38" s="43"/>
      <c r="H38" s="44"/>
      <c r="I38" s="45">
        <f>H38+E38+D38</f>
        <v>2.46</v>
      </c>
      <c r="J38" s="46">
        <f t="shared" si="6"/>
        <v>3665400</v>
      </c>
      <c r="K38" s="43"/>
      <c r="L38" s="43"/>
      <c r="M38" s="153">
        <f t="shared" si="7"/>
        <v>1466160</v>
      </c>
      <c r="N38" s="153">
        <f t="shared" si="8"/>
        <v>293232</v>
      </c>
      <c r="O38" s="153">
        <f t="shared" si="9"/>
        <v>54980.999999999993</v>
      </c>
      <c r="P38" s="153">
        <f t="shared" si="10"/>
        <v>36654</v>
      </c>
      <c r="Q38" s="46">
        <f>J38+L38+M38-N38-O38-P38</f>
        <v>4746693</v>
      </c>
      <c r="R38" s="125"/>
      <c r="S38" s="123">
        <f t="shared" si="11"/>
        <v>3280533.0000000005</v>
      </c>
      <c r="T38" s="123">
        <f t="shared" si="12"/>
        <v>384867</v>
      </c>
      <c r="U38" s="123">
        <f t="shared" si="15"/>
        <v>0</v>
      </c>
      <c r="V38" s="123">
        <f t="shared" si="16"/>
        <v>0</v>
      </c>
      <c r="W38" s="123">
        <f t="shared" si="13"/>
        <v>0</v>
      </c>
      <c r="X38" s="123">
        <f t="shared" si="14"/>
        <v>0</v>
      </c>
      <c r="Y38" s="126" t="s">
        <v>162</v>
      </c>
      <c r="Z38" s="126" t="s">
        <v>163</v>
      </c>
      <c r="AA38" s="123">
        <f t="shared" si="0"/>
        <v>3665400.0000000005</v>
      </c>
      <c r="AB38" s="123">
        <f t="shared" si="1"/>
        <v>641445</v>
      </c>
      <c r="AC38" s="123">
        <f t="shared" si="2"/>
        <v>109962.00000000001</v>
      </c>
      <c r="AD38" s="123">
        <f t="shared" si="3"/>
        <v>73308.000000000015</v>
      </c>
      <c r="AE38" s="127">
        <f t="shared" si="4"/>
        <v>36654.000000000007</v>
      </c>
      <c r="AF38" s="107">
        <f t="shared" si="5"/>
        <v>10263124.92</v>
      </c>
    </row>
    <row r="39" spans="1:32" s="30" customFormat="1" ht="20.100000000000001" customHeight="1">
      <c r="A39" s="125">
        <v>24</v>
      </c>
      <c r="B39" s="12" t="s">
        <v>57</v>
      </c>
      <c r="C39" s="43"/>
      <c r="D39" s="90">
        <v>3.26</v>
      </c>
      <c r="E39" s="43"/>
      <c r="F39" s="43"/>
      <c r="G39" s="43"/>
      <c r="H39" s="44"/>
      <c r="I39" s="45">
        <f>H39+E39+D39</f>
        <v>3.26</v>
      </c>
      <c r="J39" s="46">
        <f t="shared" si="6"/>
        <v>4857400</v>
      </c>
      <c r="K39" s="43"/>
      <c r="L39" s="5">
        <v>149000</v>
      </c>
      <c r="M39" s="153">
        <f t="shared" si="7"/>
        <v>1942960</v>
      </c>
      <c r="N39" s="153">
        <f t="shared" si="8"/>
        <v>388592</v>
      </c>
      <c r="O39" s="153">
        <f t="shared" si="9"/>
        <v>72860.999999999985</v>
      </c>
      <c r="P39" s="153">
        <f t="shared" si="10"/>
        <v>48574</v>
      </c>
      <c r="Q39" s="46">
        <f>J39+L39+M39-N39-O39-P39</f>
        <v>6439333</v>
      </c>
      <c r="R39" s="125"/>
      <c r="S39" s="123">
        <f t="shared" si="11"/>
        <v>4347373</v>
      </c>
      <c r="T39" s="123">
        <f t="shared" si="12"/>
        <v>510027</v>
      </c>
      <c r="U39" s="123">
        <f t="shared" si="15"/>
        <v>0</v>
      </c>
      <c r="V39" s="123">
        <f t="shared" si="16"/>
        <v>0</v>
      </c>
      <c r="W39" s="123">
        <f t="shared" si="13"/>
        <v>0</v>
      </c>
      <c r="X39" s="123">
        <f t="shared" si="14"/>
        <v>0</v>
      </c>
      <c r="Y39" s="126" t="s">
        <v>162</v>
      </c>
      <c r="Z39" s="126" t="s">
        <v>163</v>
      </c>
      <c r="AA39" s="123">
        <f t="shared" si="0"/>
        <v>4857400</v>
      </c>
      <c r="AB39" s="123">
        <f t="shared" si="1"/>
        <v>850045</v>
      </c>
      <c r="AC39" s="123">
        <f t="shared" si="2"/>
        <v>145722</v>
      </c>
      <c r="AD39" s="123">
        <f t="shared" si="3"/>
        <v>97148</v>
      </c>
      <c r="AE39" s="127">
        <f t="shared" si="4"/>
        <v>48574</v>
      </c>
      <c r="AF39" s="107">
        <f t="shared" si="5"/>
        <v>13898726.52</v>
      </c>
    </row>
    <row r="40" spans="1:32" s="30" customFormat="1" ht="20.100000000000001" customHeight="1">
      <c r="A40" s="125">
        <v>25</v>
      </c>
      <c r="B40" s="12" t="s">
        <v>58</v>
      </c>
      <c r="C40" s="43"/>
      <c r="D40" s="12">
        <v>2.2599999999999998</v>
      </c>
      <c r="E40" s="43"/>
      <c r="F40" s="43"/>
      <c r="G40" s="43"/>
      <c r="H40" s="44"/>
      <c r="I40" s="45">
        <f>H40+E40+D40</f>
        <v>2.2599999999999998</v>
      </c>
      <c r="J40" s="46">
        <f t="shared" si="6"/>
        <v>3367399.9999999995</v>
      </c>
      <c r="K40" s="43"/>
      <c r="L40" s="43"/>
      <c r="M40" s="153">
        <f t="shared" si="7"/>
        <v>1346960</v>
      </c>
      <c r="N40" s="153">
        <f t="shared" si="8"/>
        <v>269391.99999999994</v>
      </c>
      <c r="O40" s="153">
        <f t="shared" si="9"/>
        <v>50510.999999999985</v>
      </c>
      <c r="P40" s="153">
        <f t="shared" si="10"/>
        <v>33673.999999999993</v>
      </c>
      <c r="Q40" s="46">
        <f>J40+L40+M40-N40-O40-P40</f>
        <v>4360783</v>
      </c>
      <c r="R40" s="125"/>
      <c r="S40" s="123">
        <f t="shared" si="11"/>
        <v>3013823</v>
      </c>
      <c r="T40" s="123">
        <f t="shared" si="12"/>
        <v>353576.99999999994</v>
      </c>
      <c r="U40" s="123">
        <f t="shared" si="15"/>
        <v>0</v>
      </c>
      <c r="V40" s="123">
        <f t="shared" si="16"/>
        <v>0</v>
      </c>
      <c r="W40" s="123">
        <f t="shared" si="13"/>
        <v>0</v>
      </c>
      <c r="X40" s="123">
        <f t="shared" si="14"/>
        <v>0</v>
      </c>
      <c r="Y40" s="126" t="s">
        <v>162</v>
      </c>
      <c r="Z40" s="126" t="s">
        <v>163</v>
      </c>
      <c r="AA40" s="123">
        <f t="shared" si="0"/>
        <v>3367400</v>
      </c>
      <c r="AB40" s="123">
        <f t="shared" si="1"/>
        <v>589295</v>
      </c>
      <c r="AC40" s="123">
        <f t="shared" si="2"/>
        <v>101022</v>
      </c>
      <c r="AD40" s="123">
        <f t="shared" si="3"/>
        <v>67348</v>
      </c>
      <c r="AE40" s="127">
        <f t="shared" si="4"/>
        <v>33674</v>
      </c>
      <c r="AF40" s="107">
        <f t="shared" si="5"/>
        <v>9428724.5199999996</v>
      </c>
    </row>
    <row r="41" spans="1:32" s="30" customFormat="1" ht="20.100000000000001" customHeight="1">
      <c r="A41" s="125"/>
      <c r="B41" s="13" t="s">
        <v>59</v>
      </c>
      <c r="C41" s="43"/>
      <c r="D41" s="12"/>
      <c r="E41" s="43"/>
      <c r="F41" s="43"/>
      <c r="G41" s="43"/>
      <c r="H41" s="44"/>
      <c r="I41" s="45"/>
      <c r="J41" s="46"/>
      <c r="K41" s="43"/>
      <c r="L41" s="43"/>
      <c r="M41" s="153"/>
      <c r="N41" s="153"/>
      <c r="O41" s="153"/>
      <c r="P41" s="153"/>
      <c r="Q41" s="46"/>
      <c r="R41" s="125"/>
      <c r="S41" s="123">
        <f t="shared" si="11"/>
        <v>0</v>
      </c>
      <c r="T41" s="123">
        <f t="shared" si="12"/>
        <v>0</v>
      </c>
      <c r="U41" s="123">
        <f t="shared" si="15"/>
        <v>0</v>
      </c>
      <c r="V41" s="123">
        <f t="shared" si="16"/>
        <v>0</v>
      </c>
      <c r="W41" s="123">
        <f t="shared" si="13"/>
        <v>0</v>
      </c>
      <c r="X41" s="123">
        <f t="shared" si="14"/>
        <v>0</v>
      </c>
      <c r="Y41" s="126" t="s">
        <v>162</v>
      </c>
      <c r="Z41" s="126" t="s">
        <v>163</v>
      </c>
      <c r="AA41" s="123">
        <f t="shared" si="0"/>
        <v>0</v>
      </c>
      <c r="AB41" s="123">
        <f t="shared" si="1"/>
        <v>0</v>
      </c>
      <c r="AC41" s="123">
        <f t="shared" si="2"/>
        <v>0</v>
      </c>
      <c r="AD41" s="123">
        <f t="shared" si="3"/>
        <v>0</v>
      </c>
      <c r="AE41" s="127">
        <f t="shared" si="4"/>
        <v>0</v>
      </c>
      <c r="AF41" s="107">
        <f t="shared" si="5"/>
        <v>0</v>
      </c>
    </row>
    <row r="42" spans="1:32" s="79" customFormat="1" ht="20.100000000000001" customHeight="1">
      <c r="A42" s="125">
        <v>26</v>
      </c>
      <c r="B42" s="12" t="s">
        <v>60</v>
      </c>
      <c r="C42" s="43" t="s">
        <v>158</v>
      </c>
      <c r="D42" s="12">
        <v>4.0599999999999996</v>
      </c>
      <c r="E42" s="43">
        <v>0.2</v>
      </c>
      <c r="F42" s="43"/>
      <c r="G42" s="152">
        <v>0.08</v>
      </c>
      <c r="H42" s="91">
        <v>0.32</v>
      </c>
      <c r="I42" s="45">
        <f>H42+E42+D42</f>
        <v>4.58</v>
      </c>
      <c r="J42" s="46">
        <f t="shared" si="6"/>
        <v>6824200</v>
      </c>
      <c r="K42" s="43"/>
      <c r="L42" s="43"/>
      <c r="M42" s="153">
        <f t="shared" si="7"/>
        <v>2729680</v>
      </c>
      <c r="N42" s="153">
        <f t="shared" si="8"/>
        <v>545936</v>
      </c>
      <c r="O42" s="153">
        <f t="shared" si="9"/>
        <v>102363</v>
      </c>
      <c r="P42" s="153">
        <f t="shared" si="10"/>
        <v>68242</v>
      </c>
      <c r="Q42" s="46">
        <f>J42+L42+M42-N42-O42-P42</f>
        <v>8837339</v>
      </c>
      <c r="R42" s="125"/>
      <c r="S42" s="123">
        <f t="shared" si="11"/>
        <v>5414213</v>
      </c>
      <c r="T42" s="123">
        <f t="shared" si="12"/>
        <v>635186.99999999988</v>
      </c>
      <c r="U42" s="123">
        <f t="shared" si="15"/>
        <v>266710</v>
      </c>
      <c r="V42" s="123">
        <f t="shared" si="16"/>
        <v>31290</v>
      </c>
      <c r="W42" s="123">
        <f t="shared" si="13"/>
        <v>426736</v>
      </c>
      <c r="X42" s="123">
        <f t="shared" si="14"/>
        <v>50064</v>
      </c>
      <c r="Y42" s="126" t="s">
        <v>162</v>
      </c>
      <c r="Z42" s="126" t="s">
        <v>163</v>
      </c>
      <c r="AA42" s="123">
        <f t="shared" si="0"/>
        <v>6824200</v>
      </c>
      <c r="AB42" s="123">
        <f t="shared" si="1"/>
        <v>1194235</v>
      </c>
      <c r="AC42" s="123">
        <f t="shared" si="2"/>
        <v>204726</v>
      </c>
      <c r="AD42" s="123">
        <f t="shared" si="3"/>
        <v>136484</v>
      </c>
      <c r="AE42" s="127">
        <f t="shared" si="4"/>
        <v>68242</v>
      </c>
      <c r="AF42" s="107">
        <f t="shared" si="5"/>
        <v>19107769.240000002</v>
      </c>
    </row>
    <row r="43" spans="1:32" s="30" customFormat="1" ht="20.100000000000001" customHeight="1">
      <c r="A43" s="125">
        <v>27</v>
      </c>
      <c r="B43" s="12" t="s">
        <v>62</v>
      </c>
      <c r="C43" s="43"/>
      <c r="D43" s="12"/>
      <c r="E43" s="43"/>
      <c r="F43" s="43"/>
      <c r="G43" s="43"/>
      <c r="H43" s="44"/>
      <c r="I43" s="45"/>
      <c r="J43" s="46"/>
      <c r="K43" s="43"/>
      <c r="L43" s="43"/>
      <c r="M43" s="153"/>
      <c r="N43" s="153"/>
      <c r="O43" s="153"/>
      <c r="P43" s="153"/>
      <c r="Q43" s="46"/>
      <c r="R43" s="125"/>
      <c r="S43" s="123">
        <f t="shared" si="11"/>
        <v>0</v>
      </c>
      <c r="T43" s="123">
        <f t="shared" si="12"/>
        <v>0</v>
      </c>
      <c r="U43" s="123">
        <f t="shared" si="15"/>
        <v>0</v>
      </c>
      <c r="V43" s="123">
        <f t="shared" si="16"/>
        <v>0</v>
      </c>
      <c r="W43" s="123">
        <f t="shared" si="13"/>
        <v>0</v>
      </c>
      <c r="X43" s="123">
        <f t="shared" si="14"/>
        <v>0</v>
      </c>
      <c r="Y43" s="126" t="s">
        <v>162</v>
      </c>
      <c r="Z43" s="126" t="s">
        <v>163</v>
      </c>
      <c r="AA43" s="123">
        <f t="shared" si="0"/>
        <v>0</v>
      </c>
      <c r="AB43" s="123">
        <f t="shared" si="1"/>
        <v>0</v>
      </c>
      <c r="AC43" s="123">
        <f t="shared" si="2"/>
        <v>0</v>
      </c>
      <c r="AD43" s="123">
        <v>67348</v>
      </c>
      <c r="AE43" s="127">
        <f t="shared" si="4"/>
        <v>0</v>
      </c>
      <c r="AF43" s="107">
        <f t="shared" ref="AF43:AF74" si="23">SUM(D43:R43)</f>
        <v>0</v>
      </c>
    </row>
    <row r="44" spans="1:32" s="30" customFormat="1" ht="20.100000000000001" customHeight="1">
      <c r="A44" s="125">
        <v>28</v>
      </c>
      <c r="B44" s="12" t="s">
        <v>63</v>
      </c>
      <c r="C44" s="43"/>
      <c r="D44" s="12">
        <v>2.46</v>
      </c>
      <c r="E44" s="43"/>
      <c r="F44" s="43"/>
      <c r="G44" s="43"/>
      <c r="H44" s="44"/>
      <c r="I44" s="45">
        <f>H44+E44+D44</f>
        <v>2.46</v>
      </c>
      <c r="J44" s="46">
        <f t="shared" si="6"/>
        <v>3665400</v>
      </c>
      <c r="K44" s="43"/>
      <c r="L44" s="5">
        <v>149000</v>
      </c>
      <c r="M44" s="153">
        <f t="shared" si="7"/>
        <v>1466160</v>
      </c>
      <c r="N44" s="153">
        <f t="shared" si="8"/>
        <v>293232</v>
      </c>
      <c r="O44" s="153">
        <f t="shared" si="9"/>
        <v>54980.999999999993</v>
      </c>
      <c r="P44" s="153">
        <f t="shared" si="10"/>
        <v>36654</v>
      </c>
      <c r="Q44" s="46">
        <f>J44+L44+M44-N44-O44-P44</f>
        <v>4895693</v>
      </c>
      <c r="R44" s="125"/>
      <c r="S44" s="123">
        <f t="shared" si="11"/>
        <v>3280533.0000000005</v>
      </c>
      <c r="T44" s="123">
        <f t="shared" si="12"/>
        <v>384867</v>
      </c>
      <c r="U44" s="123">
        <f t="shared" si="15"/>
        <v>0</v>
      </c>
      <c r="V44" s="123">
        <f t="shared" si="16"/>
        <v>0</v>
      </c>
      <c r="W44" s="123">
        <f t="shared" si="13"/>
        <v>0</v>
      </c>
      <c r="X44" s="123">
        <f t="shared" si="14"/>
        <v>0</v>
      </c>
      <c r="Y44" s="126" t="s">
        <v>162</v>
      </c>
      <c r="Z44" s="126" t="s">
        <v>163</v>
      </c>
      <c r="AA44" s="123">
        <f t="shared" si="0"/>
        <v>3665400.0000000005</v>
      </c>
      <c r="AB44" s="123">
        <f t="shared" si="1"/>
        <v>641445</v>
      </c>
      <c r="AC44" s="123">
        <f t="shared" si="2"/>
        <v>109962.00000000001</v>
      </c>
      <c r="AD44" s="123">
        <f t="shared" si="3"/>
        <v>73308.000000000015</v>
      </c>
      <c r="AE44" s="127">
        <f t="shared" si="4"/>
        <v>36654.000000000007</v>
      </c>
      <c r="AF44" s="107">
        <f t="shared" si="23"/>
        <v>10561124.92</v>
      </c>
    </row>
    <row r="45" spans="1:32" s="30" customFormat="1" ht="20.100000000000001" customHeight="1">
      <c r="A45" s="125"/>
      <c r="B45" s="13" t="s">
        <v>65</v>
      </c>
      <c r="C45" s="43"/>
      <c r="D45" s="12"/>
      <c r="E45" s="43"/>
      <c r="F45" s="43"/>
      <c r="G45" s="43"/>
      <c r="H45" s="44"/>
      <c r="I45" s="45"/>
      <c r="J45" s="46"/>
      <c r="K45" s="43"/>
      <c r="L45" s="43"/>
      <c r="M45" s="153"/>
      <c r="N45" s="153"/>
      <c r="O45" s="153"/>
      <c r="P45" s="153"/>
      <c r="Q45" s="46"/>
      <c r="R45" s="125"/>
      <c r="S45" s="123">
        <f t="shared" si="11"/>
        <v>0</v>
      </c>
      <c r="T45" s="123">
        <f t="shared" si="12"/>
        <v>0</v>
      </c>
      <c r="U45" s="123">
        <f t="shared" si="15"/>
        <v>0</v>
      </c>
      <c r="V45" s="123">
        <f t="shared" si="16"/>
        <v>0</v>
      </c>
      <c r="W45" s="123">
        <f t="shared" si="13"/>
        <v>0</v>
      </c>
      <c r="X45" s="123">
        <f t="shared" si="14"/>
        <v>0</v>
      </c>
      <c r="Y45" s="126" t="s">
        <v>162</v>
      </c>
      <c r="Z45" s="126" t="s">
        <v>163</v>
      </c>
      <c r="AA45" s="123">
        <f t="shared" si="0"/>
        <v>0</v>
      </c>
      <c r="AB45" s="123">
        <f t="shared" si="1"/>
        <v>0</v>
      </c>
      <c r="AC45" s="123">
        <f t="shared" si="2"/>
        <v>0</v>
      </c>
      <c r="AD45" s="123">
        <f t="shared" si="3"/>
        <v>0</v>
      </c>
      <c r="AE45" s="127">
        <f t="shared" si="4"/>
        <v>0</v>
      </c>
      <c r="AF45" s="107">
        <f t="shared" si="23"/>
        <v>0</v>
      </c>
    </row>
    <row r="46" spans="1:32" s="30" customFormat="1" ht="20.100000000000001" customHeight="1">
      <c r="A46" s="125">
        <v>29</v>
      </c>
      <c r="B46" s="12" t="s">
        <v>66</v>
      </c>
      <c r="C46" s="43" t="s">
        <v>158</v>
      </c>
      <c r="D46" s="12">
        <v>4.0599999999999996</v>
      </c>
      <c r="E46" s="43">
        <v>0.2</v>
      </c>
      <c r="F46" s="43"/>
      <c r="G46" s="152">
        <v>0.06</v>
      </c>
      <c r="H46" s="91">
        <v>0.24</v>
      </c>
      <c r="I46" s="45">
        <f>H46+E46+D46</f>
        <v>4.5</v>
      </c>
      <c r="J46" s="46">
        <f t="shared" si="6"/>
        <v>6705000</v>
      </c>
      <c r="K46" s="43"/>
      <c r="L46" s="43"/>
      <c r="M46" s="153">
        <f t="shared" si="7"/>
        <v>2682000</v>
      </c>
      <c r="N46" s="153">
        <f t="shared" si="8"/>
        <v>536400</v>
      </c>
      <c r="O46" s="153">
        <f t="shared" si="9"/>
        <v>100575</v>
      </c>
      <c r="P46" s="153">
        <f t="shared" si="10"/>
        <v>67050</v>
      </c>
      <c r="Q46" s="46">
        <f>J46+L46+M46-N46-O46-P46</f>
        <v>8682975</v>
      </c>
      <c r="R46" s="125"/>
      <c r="S46" s="123">
        <f t="shared" si="11"/>
        <v>5414213</v>
      </c>
      <c r="T46" s="123">
        <f t="shared" si="12"/>
        <v>635186.99999999988</v>
      </c>
      <c r="U46" s="123">
        <f t="shared" si="15"/>
        <v>266710</v>
      </c>
      <c r="V46" s="123">
        <f t="shared" si="16"/>
        <v>31290</v>
      </c>
      <c r="W46" s="123">
        <f t="shared" si="13"/>
        <v>320052</v>
      </c>
      <c r="X46" s="123">
        <f t="shared" si="14"/>
        <v>37548</v>
      </c>
      <c r="Y46" s="126" t="s">
        <v>162</v>
      </c>
      <c r="Z46" s="126" t="s">
        <v>163</v>
      </c>
      <c r="AA46" s="123">
        <f t="shared" si="0"/>
        <v>6705000</v>
      </c>
      <c r="AB46" s="123">
        <f t="shared" si="1"/>
        <v>1173375</v>
      </c>
      <c r="AC46" s="123">
        <f t="shared" si="2"/>
        <v>201150</v>
      </c>
      <c r="AD46" s="123">
        <f t="shared" si="3"/>
        <v>134100</v>
      </c>
      <c r="AE46" s="127">
        <f t="shared" si="4"/>
        <v>67050</v>
      </c>
      <c r="AF46" s="107">
        <f t="shared" si="23"/>
        <v>18774009.059999999</v>
      </c>
    </row>
    <row r="47" spans="1:32" s="30" customFormat="1" ht="20.100000000000001" customHeight="1">
      <c r="A47" s="125">
        <v>30</v>
      </c>
      <c r="B47" s="12" t="s">
        <v>67</v>
      </c>
      <c r="C47" s="1"/>
      <c r="D47" s="12">
        <v>4.0599999999999996</v>
      </c>
      <c r="E47" s="2"/>
      <c r="F47" s="3"/>
      <c r="G47" s="152">
        <v>0.06</v>
      </c>
      <c r="H47" s="91">
        <v>0.24</v>
      </c>
      <c r="I47" s="45">
        <f>H47+E47+D47</f>
        <v>4.3</v>
      </c>
      <c r="J47" s="46">
        <f t="shared" si="6"/>
        <v>6407000</v>
      </c>
      <c r="K47" s="5"/>
      <c r="L47" s="5"/>
      <c r="M47" s="153">
        <f t="shared" si="7"/>
        <v>2562800</v>
      </c>
      <c r="N47" s="153">
        <f t="shared" si="8"/>
        <v>512560</v>
      </c>
      <c r="O47" s="153">
        <f t="shared" si="9"/>
        <v>96105</v>
      </c>
      <c r="P47" s="153">
        <f t="shared" si="10"/>
        <v>64070</v>
      </c>
      <c r="Q47" s="46">
        <f>J47+L47+M47-N47-O47-P47</f>
        <v>8297065</v>
      </c>
      <c r="R47" s="129"/>
      <c r="S47" s="123">
        <f t="shared" si="11"/>
        <v>5414213</v>
      </c>
      <c r="T47" s="123">
        <f t="shared" si="12"/>
        <v>635186.99999999988</v>
      </c>
      <c r="U47" s="123">
        <f t="shared" si="15"/>
        <v>0</v>
      </c>
      <c r="V47" s="123">
        <f t="shared" si="16"/>
        <v>0</v>
      </c>
      <c r="W47" s="123">
        <f t="shared" si="13"/>
        <v>320052</v>
      </c>
      <c r="X47" s="123">
        <f t="shared" si="14"/>
        <v>37548</v>
      </c>
      <c r="Y47" s="126" t="s">
        <v>162</v>
      </c>
      <c r="Z47" s="126" t="s">
        <v>163</v>
      </c>
      <c r="AA47" s="123">
        <f t="shared" si="0"/>
        <v>6407000</v>
      </c>
      <c r="AB47" s="123">
        <f t="shared" si="1"/>
        <v>1121225</v>
      </c>
      <c r="AC47" s="123">
        <f t="shared" si="2"/>
        <v>192210</v>
      </c>
      <c r="AD47" s="123">
        <f t="shared" si="3"/>
        <v>128140</v>
      </c>
      <c r="AE47" s="127">
        <f t="shared" si="4"/>
        <v>64070</v>
      </c>
      <c r="AF47" s="107">
        <f t="shared" si="23"/>
        <v>17939608.66</v>
      </c>
    </row>
    <row r="48" spans="1:32" s="30" customFormat="1" ht="20.100000000000001" customHeight="1">
      <c r="A48" s="125">
        <v>31</v>
      </c>
      <c r="B48" s="12" t="s">
        <v>68</v>
      </c>
      <c r="C48" s="1"/>
      <c r="D48" s="12">
        <v>3.66</v>
      </c>
      <c r="E48" s="2"/>
      <c r="F48" s="3"/>
      <c r="G48" s="4"/>
      <c r="H48" s="44"/>
      <c r="I48" s="45">
        <f>H48+E48+D48</f>
        <v>3.66</v>
      </c>
      <c r="J48" s="46">
        <f t="shared" si="6"/>
        <v>5453400</v>
      </c>
      <c r="K48" s="5"/>
      <c r="L48" s="5">
        <v>149000</v>
      </c>
      <c r="M48" s="153">
        <f t="shared" si="7"/>
        <v>2181360</v>
      </c>
      <c r="N48" s="153">
        <f t="shared" si="8"/>
        <v>436272</v>
      </c>
      <c r="O48" s="153">
        <f t="shared" si="9"/>
        <v>81801</v>
      </c>
      <c r="P48" s="153">
        <f t="shared" si="10"/>
        <v>54534</v>
      </c>
      <c r="Q48" s="46">
        <f>J48+L48+M48-N48-O48-P48</f>
        <v>7211153</v>
      </c>
      <c r="R48" s="129"/>
      <c r="S48" s="123">
        <f t="shared" si="11"/>
        <v>4880793</v>
      </c>
      <c r="T48" s="123">
        <f t="shared" si="12"/>
        <v>572607</v>
      </c>
      <c r="U48" s="123">
        <f t="shared" si="15"/>
        <v>0</v>
      </c>
      <c r="V48" s="123">
        <f t="shared" si="16"/>
        <v>0</v>
      </c>
      <c r="W48" s="123">
        <f t="shared" si="13"/>
        <v>0</v>
      </c>
      <c r="X48" s="123">
        <f t="shared" si="14"/>
        <v>0</v>
      </c>
      <c r="Y48" s="126" t="s">
        <v>162</v>
      </c>
      <c r="Z48" s="126" t="s">
        <v>163</v>
      </c>
      <c r="AA48" s="123">
        <f t="shared" si="0"/>
        <v>5453400</v>
      </c>
      <c r="AB48" s="123">
        <f t="shared" si="1"/>
        <v>954344.99999999988</v>
      </c>
      <c r="AC48" s="123">
        <f t="shared" si="2"/>
        <v>163602</v>
      </c>
      <c r="AD48" s="123">
        <f t="shared" si="3"/>
        <v>109068</v>
      </c>
      <c r="AE48" s="127">
        <f t="shared" si="4"/>
        <v>54534</v>
      </c>
      <c r="AF48" s="107">
        <f t="shared" si="23"/>
        <v>15567527.32</v>
      </c>
    </row>
    <row r="49" spans="1:32" s="30" customFormat="1" ht="20.100000000000001" customHeight="1">
      <c r="A49" s="125"/>
      <c r="B49" s="13" t="s">
        <v>172</v>
      </c>
      <c r="C49" s="1"/>
      <c r="D49" s="12"/>
      <c r="E49" s="2"/>
      <c r="F49" s="3"/>
      <c r="G49" s="4"/>
      <c r="H49" s="44"/>
      <c r="I49" s="45"/>
      <c r="J49" s="46"/>
      <c r="K49" s="5"/>
      <c r="L49" s="5"/>
      <c r="M49" s="153"/>
      <c r="N49" s="153"/>
      <c r="O49" s="153"/>
      <c r="P49" s="153"/>
      <c r="Q49" s="46"/>
      <c r="R49" s="129"/>
      <c r="S49" s="123">
        <f t="shared" si="11"/>
        <v>0</v>
      </c>
      <c r="T49" s="123">
        <f t="shared" si="12"/>
        <v>0</v>
      </c>
      <c r="U49" s="123">
        <f t="shared" si="15"/>
        <v>0</v>
      </c>
      <c r="V49" s="123">
        <f t="shared" si="16"/>
        <v>0</v>
      </c>
      <c r="W49" s="123">
        <f t="shared" si="13"/>
        <v>0</v>
      </c>
      <c r="X49" s="123">
        <f t="shared" si="14"/>
        <v>0</v>
      </c>
      <c r="Y49" s="126" t="s">
        <v>162</v>
      </c>
      <c r="Z49" s="126" t="s">
        <v>163</v>
      </c>
      <c r="AA49" s="123">
        <f t="shared" si="0"/>
        <v>0</v>
      </c>
      <c r="AB49" s="123">
        <f t="shared" si="1"/>
        <v>0</v>
      </c>
      <c r="AC49" s="123">
        <f t="shared" si="2"/>
        <v>0</v>
      </c>
      <c r="AD49" s="123">
        <f t="shared" si="3"/>
        <v>0</v>
      </c>
      <c r="AE49" s="127">
        <f t="shared" si="4"/>
        <v>0</v>
      </c>
      <c r="AF49" s="107">
        <f t="shared" si="23"/>
        <v>0</v>
      </c>
    </row>
    <row r="50" spans="1:32" s="30" customFormat="1" ht="20.100000000000001" customHeight="1">
      <c r="A50" s="125">
        <v>32</v>
      </c>
      <c r="B50" s="12" t="s">
        <v>80</v>
      </c>
      <c r="C50" s="43" t="s">
        <v>158</v>
      </c>
      <c r="D50" s="12">
        <v>4.32</v>
      </c>
      <c r="E50" s="43">
        <v>0.2</v>
      </c>
      <c r="F50" s="3"/>
      <c r="G50" s="4"/>
      <c r="H50" s="44"/>
      <c r="I50" s="45">
        <f t="shared" ref="I50:I57" si="24">H50+E50+D50</f>
        <v>4.5200000000000005</v>
      </c>
      <c r="J50" s="46">
        <f>I50*1490000</f>
        <v>6734800.0000000009</v>
      </c>
      <c r="K50" s="5"/>
      <c r="L50" s="5"/>
      <c r="M50" s="153">
        <f>(D50+E50+H50)*1490000*40%</f>
        <v>2693920.0000000005</v>
      </c>
      <c r="N50" s="153">
        <f t="shared" ref="N50" si="25">(D50+E50+H50)*1490000*8%</f>
        <v>538784.00000000012</v>
      </c>
      <c r="O50" s="153">
        <f t="shared" ref="O50" si="26">(D50+E50+H50)*1.5%*1490000</f>
        <v>101022</v>
      </c>
      <c r="P50" s="153">
        <f t="shared" ref="P50" si="27">(D50+E50+H50)*1490000*1%</f>
        <v>67348.000000000015</v>
      </c>
      <c r="Q50" s="46">
        <f t="shared" ref="Q50:Q57" si="28">J50+L50+M50-N50-O50-P50</f>
        <v>8721566.0000000019</v>
      </c>
      <c r="R50" s="129"/>
      <c r="S50" s="123">
        <f t="shared" si="11"/>
        <v>5760936.0000000009</v>
      </c>
      <c r="T50" s="123">
        <f t="shared" si="12"/>
        <v>675864</v>
      </c>
      <c r="U50" s="123">
        <f t="shared" si="15"/>
        <v>266710</v>
      </c>
      <c r="V50" s="123">
        <f t="shared" si="16"/>
        <v>31290</v>
      </c>
      <c r="W50" s="123">
        <f t="shared" si="13"/>
        <v>0</v>
      </c>
      <c r="X50" s="123">
        <f t="shared" si="14"/>
        <v>0</v>
      </c>
      <c r="Y50" s="126" t="s">
        <v>162</v>
      </c>
      <c r="Z50" s="126" t="s">
        <v>163</v>
      </c>
      <c r="AA50" s="123">
        <f t="shared" si="0"/>
        <v>6734800.0000000009</v>
      </c>
      <c r="AB50" s="123">
        <f t="shared" si="1"/>
        <v>1178590</v>
      </c>
      <c r="AC50" s="123">
        <f t="shared" si="2"/>
        <v>202044.00000000003</v>
      </c>
      <c r="AD50" s="123">
        <f t="shared" si="3"/>
        <v>134696.00000000003</v>
      </c>
      <c r="AE50" s="127">
        <f t="shared" si="4"/>
        <v>67348.000000000015</v>
      </c>
      <c r="AF50" s="107">
        <f t="shared" si="23"/>
        <v>18857449.040000003</v>
      </c>
    </row>
    <row r="51" spans="1:32" s="30" customFormat="1" ht="20.100000000000001" customHeight="1">
      <c r="A51" s="125">
        <v>33</v>
      </c>
      <c r="B51" s="12" t="s">
        <v>72</v>
      </c>
      <c r="C51" s="43" t="s">
        <v>179</v>
      </c>
      <c r="D51" s="12">
        <v>4.6500000000000004</v>
      </c>
      <c r="E51" s="43">
        <v>0.15</v>
      </c>
      <c r="F51" s="3"/>
      <c r="G51" s="4"/>
      <c r="H51" s="44"/>
      <c r="I51" s="45">
        <f t="shared" si="24"/>
        <v>4.8000000000000007</v>
      </c>
      <c r="J51" s="46">
        <f t="shared" si="6"/>
        <v>7152000.0000000009</v>
      </c>
      <c r="K51" s="5"/>
      <c r="L51" s="5"/>
      <c r="M51" s="153">
        <f t="shared" si="7"/>
        <v>2860800.0000000005</v>
      </c>
      <c r="N51" s="153">
        <f t="shared" si="8"/>
        <v>572160.00000000012</v>
      </c>
      <c r="O51" s="153">
        <f t="shared" si="9"/>
        <v>107280.00000000001</v>
      </c>
      <c r="P51" s="153">
        <f t="shared" si="10"/>
        <v>71520.000000000015</v>
      </c>
      <c r="Q51" s="46">
        <f t="shared" si="28"/>
        <v>9261840.0000000019</v>
      </c>
      <c r="R51" s="129"/>
      <c r="S51" s="123">
        <f t="shared" si="11"/>
        <v>6201007.5000000009</v>
      </c>
      <c r="T51" s="123">
        <f t="shared" si="12"/>
        <v>727492.50000000012</v>
      </c>
      <c r="U51" s="123">
        <f t="shared" si="15"/>
        <v>200032.5</v>
      </c>
      <c r="V51" s="123">
        <f t="shared" si="16"/>
        <v>23467.5</v>
      </c>
      <c r="W51" s="123">
        <f t="shared" si="13"/>
        <v>0</v>
      </c>
      <c r="X51" s="123">
        <f t="shared" si="14"/>
        <v>0</v>
      </c>
      <c r="Y51" s="126" t="s">
        <v>162</v>
      </c>
      <c r="Z51" s="126" t="s">
        <v>163</v>
      </c>
      <c r="AA51" s="123">
        <f t="shared" si="0"/>
        <v>7152000.0000000009</v>
      </c>
      <c r="AB51" s="123">
        <f t="shared" si="1"/>
        <v>1251600</v>
      </c>
      <c r="AC51" s="123">
        <f t="shared" si="2"/>
        <v>214560.00000000003</v>
      </c>
      <c r="AD51" s="123">
        <f t="shared" si="3"/>
        <v>143040.00000000003</v>
      </c>
      <c r="AE51" s="127">
        <f t="shared" si="4"/>
        <v>71520.000000000015</v>
      </c>
      <c r="AF51" s="107">
        <f t="shared" si="23"/>
        <v>20025609.600000001</v>
      </c>
    </row>
    <row r="52" spans="1:32" s="30" customFormat="1" ht="20.100000000000001" customHeight="1">
      <c r="A52" s="125">
        <v>34</v>
      </c>
      <c r="B52" s="12" t="s">
        <v>73</v>
      </c>
      <c r="C52" s="1"/>
      <c r="D52" s="12">
        <v>2.2599999999999998</v>
      </c>
      <c r="E52" s="2"/>
      <c r="F52" s="3"/>
      <c r="G52" s="4"/>
      <c r="H52" s="44"/>
      <c r="I52" s="45">
        <f t="shared" si="24"/>
        <v>2.2599999999999998</v>
      </c>
      <c r="J52" s="46">
        <f t="shared" si="6"/>
        <v>3367399.9999999995</v>
      </c>
      <c r="K52" s="5"/>
      <c r="L52" s="5"/>
      <c r="M52" s="153">
        <f t="shared" si="7"/>
        <v>1346960</v>
      </c>
      <c r="N52" s="153">
        <f t="shared" si="8"/>
        <v>269391.99999999994</v>
      </c>
      <c r="O52" s="153">
        <f t="shared" si="9"/>
        <v>50510.999999999985</v>
      </c>
      <c r="P52" s="153">
        <f t="shared" si="10"/>
        <v>33673.999999999993</v>
      </c>
      <c r="Q52" s="46">
        <f t="shared" si="28"/>
        <v>4360783</v>
      </c>
      <c r="R52" s="129"/>
      <c r="S52" s="123">
        <f t="shared" si="11"/>
        <v>3013823</v>
      </c>
      <c r="T52" s="123">
        <f t="shared" si="12"/>
        <v>353576.99999999994</v>
      </c>
      <c r="U52" s="123">
        <f t="shared" si="15"/>
        <v>0</v>
      </c>
      <c r="V52" s="123">
        <f t="shared" si="16"/>
        <v>0</v>
      </c>
      <c r="W52" s="123">
        <f t="shared" si="13"/>
        <v>0</v>
      </c>
      <c r="X52" s="123">
        <f t="shared" si="14"/>
        <v>0</v>
      </c>
      <c r="Y52" s="126" t="s">
        <v>162</v>
      </c>
      <c r="Z52" s="126" t="s">
        <v>163</v>
      </c>
      <c r="AA52" s="123">
        <f t="shared" si="0"/>
        <v>3367400</v>
      </c>
      <c r="AB52" s="123">
        <f t="shared" si="1"/>
        <v>589295</v>
      </c>
      <c r="AC52" s="123">
        <f t="shared" si="2"/>
        <v>101022</v>
      </c>
      <c r="AD52" s="123">
        <f t="shared" si="3"/>
        <v>67348</v>
      </c>
      <c r="AE52" s="127">
        <f t="shared" si="4"/>
        <v>33674</v>
      </c>
      <c r="AF52" s="107">
        <f t="shared" si="23"/>
        <v>9428724.5199999996</v>
      </c>
    </row>
    <row r="53" spans="1:32" s="30" customFormat="1" ht="20.100000000000001" customHeight="1">
      <c r="A53" s="125">
        <v>35</v>
      </c>
      <c r="B53" s="12" t="s">
        <v>74</v>
      </c>
      <c r="C53" s="1"/>
      <c r="D53" s="12">
        <v>4.0599999999999996</v>
      </c>
      <c r="E53" s="2"/>
      <c r="F53" s="3"/>
      <c r="G53" s="150">
        <v>0.05</v>
      </c>
      <c r="H53" s="151">
        <v>0.2</v>
      </c>
      <c r="I53" s="45">
        <f t="shared" si="24"/>
        <v>4.26</v>
      </c>
      <c r="J53" s="46">
        <f t="shared" si="6"/>
        <v>6347400</v>
      </c>
      <c r="K53" s="5"/>
      <c r="L53" s="5"/>
      <c r="M53" s="153">
        <f t="shared" si="7"/>
        <v>2538960</v>
      </c>
      <c r="N53" s="153">
        <f t="shared" si="8"/>
        <v>507792</v>
      </c>
      <c r="O53" s="153">
        <f t="shared" si="9"/>
        <v>95211</v>
      </c>
      <c r="P53" s="153">
        <f t="shared" si="10"/>
        <v>63474</v>
      </c>
      <c r="Q53" s="46">
        <f t="shared" si="28"/>
        <v>8219883</v>
      </c>
      <c r="R53" s="129"/>
      <c r="S53" s="123">
        <f t="shared" si="11"/>
        <v>5414213</v>
      </c>
      <c r="T53" s="123">
        <f t="shared" si="12"/>
        <v>635186.99999999988</v>
      </c>
      <c r="U53" s="123">
        <f t="shared" si="15"/>
        <v>0</v>
      </c>
      <c r="V53" s="123">
        <f t="shared" si="16"/>
        <v>0</v>
      </c>
      <c r="W53" s="123">
        <f t="shared" si="13"/>
        <v>266710</v>
      </c>
      <c r="X53" s="123">
        <f t="shared" si="14"/>
        <v>31290</v>
      </c>
      <c r="Y53" s="126" t="s">
        <v>162</v>
      </c>
      <c r="Z53" s="126" t="s">
        <v>163</v>
      </c>
      <c r="AA53" s="123">
        <f t="shared" si="0"/>
        <v>6347400</v>
      </c>
      <c r="AB53" s="123">
        <f t="shared" si="1"/>
        <v>1110795</v>
      </c>
      <c r="AC53" s="123">
        <f t="shared" si="2"/>
        <v>190422</v>
      </c>
      <c r="AD53" s="123">
        <f t="shared" si="3"/>
        <v>126948</v>
      </c>
      <c r="AE53" s="127">
        <f t="shared" si="4"/>
        <v>63474</v>
      </c>
      <c r="AF53" s="107">
        <f t="shared" si="23"/>
        <v>17772728.57</v>
      </c>
    </row>
    <row r="54" spans="1:32" s="30" customFormat="1" ht="20.100000000000001" customHeight="1">
      <c r="A54" s="125">
        <v>36</v>
      </c>
      <c r="B54" s="12" t="s">
        <v>75</v>
      </c>
      <c r="C54" s="1"/>
      <c r="D54" s="12">
        <v>3.66</v>
      </c>
      <c r="E54" s="2"/>
      <c r="F54" s="3"/>
      <c r="G54" s="4"/>
      <c r="H54" s="44"/>
      <c r="I54" s="45">
        <f t="shared" si="24"/>
        <v>3.66</v>
      </c>
      <c r="J54" s="46">
        <f t="shared" si="6"/>
        <v>5453400</v>
      </c>
      <c r="K54" s="5"/>
      <c r="L54" s="5"/>
      <c r="M54" s="153">
        <f t="shared" si="7"/>
        <v>2181360</v>
      </c>
      <c r="N54" s="153">
        <f t="shared" si="8"/>
        <v>436272</v>
      </c>
      <c r="O54" s="153">
        <f t="shared" si="9"/>
        <v>81801</v>
      </c>
      <c r="P54" s="153">
        <f t="shared" si="10"/>
        <v>54534</v>
      </c>
      <c r="Q54" s="46">
        <f t="shared" si="28"/>
        <v>7062153</v>
      </c>
      <c r="R54" s="129"/>
      <c r="S54" s="123">
        <f t="shared" si="11"/>
        <v>4880793</v>
      </c>
      <c r="T54" s="123">
        <f t="shared" si="12"/>
        <v>572607</v>
      </c>
      <c r="U54" s="123">
        <f t="shared" si="15"/>
        <v>0</v>
      </c>
      <c r="V54" s="123">
        <f t="shared" si="16"/>
        <v>0</v>
      </c>
      <c r="W54" s="123">
        <f t="shared" si="13"/>
        <v>0</v>
      </c>
      <c r="X54" s="123">
        <f t="shared" si="14"/>
        <v>0</v>
      </c>
      <c r="Y54" s="126" t="s">
        <v>162</v>
      </c>
      <c r="Z54" s="126" t="s">
        <v>163</v>
      </c>
      <c r="AA54" s="123">
        <f t="shared" si="0"/>
        <v>5453400</v>
      </c>
      <c r="AB54" s="123">
        <f t="shared" si="1"/>
        <v>954344.99999999988</v>
      </c>
      <c r="AC54" s="123">
        <f t="shared" si="2"/>
        <v>163602</v>
      </c>
      <c r="AD54" s="123">
        <f t="shared" si="3"/>
        <v>109068</v>
      </c>
      <c r="AE54" s="127">
        <f t="shared" si="4"/>
        <v>54534</v>
      </c>
      <c r="AF54" s="107">
        <f t="shared" si="23"/>
        <v>15269527.32</v>
      </c>
    </row>
    <row r="55" spans="1:32" s="30" customFormat="1" ht="20.100000000000001" customHeight="1">
      <c r="A55" s="125">
        <v>37</v>
      </c>
      <c r="B55" s="12" t="s">
        <v>81</v>
      </c>
      <c r="C55" s="1"/>
      <c r="D55" s="12">
        <v>3.86</v>
      </c>
      <c r="E55" s="2"/>
      <c r="F55" s="3"/>
      <c r="G55" s="4"/>
      <c r="H55" s="44"/>
      <c r="I55" s="45">
        <f t="shared" si="24"/>
        <v>3.86</v>
      </c>
      <c r="J55" s="46">
        <f>I55*1490000</f>
        <v>5751400</v>
      </c>
      <c r="K55" s="5"/>
      <c r="L55" s="5">
        <v>149000</v>
      </c>
      <c r="M55" s="153">
        <f>(D55+E55+H55)*1490000*40%</f>
        <v>2300560</v>
      </c>
      <c r="N55" s="153">
        <f t="shared" si="8"/>
        <v>460112</v>
      </c>
      <c r="O55" s="153">
        <f t="shared" si="9"/>
        <v>86270.999999999985</v>
      </c>
      <c r="P55" s="153">
        <f t="shared" si="10"/>
        <v>57514</v>
      </c>
      <c r="Q55" s="46">
        <f t="shared" si="28"/>
        <v>7597063</v>
      </c>
      <c r="R55" s="129"/>
      <c r="S55" s="123">
        <f t="shared" si="11"/>
        <v>5147503</v>
      </c>
      <c r="T55" s="123">
        <f t="shared" si="12"/>
        <v>603897</v>
      </c>
      <c r="U55" s="123">
        <f t="shared" si="15"/>
        <v>0</v>
      </c>
      <c r="V55" s="123">
        <f t="shared" si="16"/>
        <v>0</v>
      </c>
      <c r="W55" s="123">
        <f t="shared" si="13"/>
        <v>0</v>
      </c>
      <c r="X55" s="123">
        <f t="shared" si="14"/>
        <v>0</v>
      </c>
      <c r="Y55" s="126" t="s">
        <v>162</v>
      </c>
      <c r="Z55" s="126" t="s">
        <v>163</v>
      </c>
      <c r="AA55" s="123">
        <f t="shared" si="0"/>
        <v>5751400</v>
      </c>
      <c r="AB55" s="123">
        <f t="shared" si="1"/>
        <v>1006494.9999999999</v>
      </c>
      <c r="AC55" s="123">
        <f t="shared" si="2"/>
        <v>172542</v>
      </c>
      <c r="AD55" s="123">
        <f t="shared" si="3"/>
        <v>115028</v>
      </c>
      <c r="AE55" s="127">
        <f t="shared" si="4"/>
        <v>57514</v>
      </c>
      <c r="AF55" s="107">
        <f t="shared" si="23"/>
        <v>16401927.719999999</v>
      </c>
    </row>
    <row r="56" spans="1:32" s="30" customFormat="1" ht="20.100000000000001" customHeight="1">
      <c r="A56" s="125">
        <v>38</v>
      </c>
      <c r="B56" s="12" t="s">
        <v>82</v>
      </c>
      <c r="C56" s="1"/>
      <c r="D56" s="12">
        <v>2.2599999999999998</v>
      </c>
      <c r="E56" s="2"/>
      <c r="F56" s="3"/>
      <c r="G56" s="4"/>
      <c r="H56" s="44"/>
      <c r="I56" s="45">
        <f t="shared" si="24"/>
        <v>2.2599999999999998</v>
      </c>
      <c r="J56" s="46">
        <f>I56*1490000</f>
        <v>3367399.9999999995</v>
      </c>
      <c r="K56" s="5"/>
      <c r="L56" s="5"/>
      <c r="M56" s="153">
        <f>(D56+E56+H56)*1490000*40%</f>
        <v>1346960</v>
      </c>
      <c r="N56" s="153">
        <f t="shared" si="8"/>
        <v>269391.99999999994</v>
      </c>
      <c r="O56" s="153">
        <f t="shared" si="9"/>
        <v>50510.999999999985</v>
      </c>
      <c r="P56" s="153">
        <f t="shared" si="10"/>
        <v>33673.999999999993</v>
      </c>
      <c r="Q56" s="46">
        <f t="shared" si="28"/>
        <v>4360783</v>
      </c>
      <c r="R56" s="129"/>
      <c r="S56" s="123">
        <f t="shared" si="11"/>
        <v>3013823</v>
      </c>
      <c r="T56" s="123">
        <f t="shared" si="12"/>
        <v>353576.99999999994</v>
      </c>
      <c r="U56" s="123">
        <f t="shared" si="15"/>
        <v>0</v>
      </c>
      <c r="V56" s="123">
        <f t="shared" si="16"/>
        <v>0</v>
      </c>
      <c r="W56" s="123">
        <f t="shared" si="13"/>
        <v>0</v>
      </c>
      <c r="X56" s="123">
        <f t="shared" si="14"/>
        <v>0</v>
      </c>
      <c r="Y56" s="126" t="s">
        <v>162</v>
      </c>
      <c r="Z56" s="126" t="s">
        <v>163</v>
      </c>
      <c r="AA56" s="123">
        <f t="shared" si="0"/>
        <v>3367400</v>
      </c>
      <c r="AB56" s="123">
        <f t="shared" si="1"/>
        <v>589295</v>
      </c>
      <c r="AC56" s="123">
        <f t="shared" si="2"/>
        <v>101022</v>
      </c>
      <c r="AD56" s="123">
        <f t="shared" si="3"/>
        <v>67348</v>
      </c>
      <c r="AE56" s="127">
        <f t="shared" si="4"/>
        <v>33674</v>
      </c>
      <c r="AF56" s="107">
        <f t="shared" si="23"/>
        <v>9428724.5199999996</v>
      </c>
    </row>
    <row r="57" spans="1:32" s="95" customFormat="1" ht="20.100000000000001" customHeight="1">
      <c r="A57" s="125">
        <v>39</v>
      </c>
      <c r="B57" s="12" t="s">
        <v>83</v>
      </c>
      <c r="C57" s="1"/>
      <c r="D57" s="12">
        <v>2.66</v>
      </c>
      <c r="E57" s="2"/>
      <c r="F57" s="3"/>
      <c r="G57" s="4"/>
      <c r="H57" s="44"/>
      <c r="I57" s="45">
        <f t="shared" si="24"/>
        <v>2.66</v>
      </c>
      <c r="J57" s="46">
        <f>I57*1490000</f>
        <v>3963400</v>
      </c>
      <c r="K57" s="5"/>
      <c r="L57" s="5"/>
      <c r="M57" s="153"/>
      <c r="N57" s="153">
        <f t="shared" si="8"/>
        <v>317072</v>
      </c>
      <c r="O57" s="153">
        <f t="shared" si="9"/>
        <v>59451</v>
      </c>
      <c r="P57" s="153">
        <f t="shared" si="10"/>
        <v>39634</v>
      </c>
      <c r="Q57" s="46">
        <f t="shared" si="28"/>
        <v>3547243</v>
      </c>
      <c r="R57" s="129"/>
      <c r="S57" s="123">
        <f t="shared" si="11"/>
        <v>3547243</v>
      </c>
      <c r="T57" s="123">
        <f t="shared" si="12"/>
        <v>416157</v>
      </c>
      <c r="U57" s="123">
        <f t="shared" si="15"/>
        <v>0</v>
      </c>
      <c r="V57" s="123">
        <f t="shared" si="16"/>
        <v>0</v>
      </c>
      <c r="W57" s="123">
        <f t="shared" si="13"/>
        <v>0</v>
      </c>
      <c r="X57" s="123">
        <f t="shared" si="14"/>
        <v>0</v>
      </c>
      <c r="Y57" s="126" t="s">
        <v>162</v>
      </c>
      <c r="Z57" s="126" t="s">
        <v>163</v>
      </c>
      <c r="AA57" s="123">
        <f t="shared" si="0"/>
        <v>3963400</v>
      </c>
      <c r="AB57" s="123">
        <f t="shared" si="1"/>
        <v>693595</v>
      </c>
      <c r="AC57" s="123">
        <f t="shared" si="2"/>
        <v>118902</v>
      </c>
      <c r="AD57" s="123">
        <f t="shared" si="3"/>
        <v>79268</v>
      </c>
      <c r="AE57" s="127">
        <f t="shared" si="4"/>
        <v>39634</v>
      </c>
      <c r="AF57" s="107">
        <f t="shared" si="23"/>
        <v>7926805.3200000003</v>
      </c>
    </row>
    <row r="58" spans="1:32" s="30" customFormat="1" ht="20.100000000000001" customHeight="1">
      <c r="A58" s="125"/>
      <c r="B58" s="13" t="s">
        <v>76</v>
      </c>
      <c r="C58" s="1"/>
      <c r="D58" s="12"/>
      <c r="E58" s="2"/>
      <c r="F58" s="3"/>
      <c r="G58" s="6"/>
      <c r="H58" s="44"/>
      <c r="I58" s="45"/>
      <c r="J58" s="46"/>
      <c r="K58" s="5"/>
      <c r="L58" s="5"/>
      <c r="M58" s="153"/>
      <c r="N58" s="153"/>
      <c r="O58" s="153"/>
      <c r="P58" s="153"/>
      <c r="Q58" s="46"/>
      <c r="R58" s="129"/>
      <c r="S58" s="123">
        <f t="shared" si="11"/>
        <v>0</v>
      </c>
      <c r="T58" s="123">
        <f t="shared" si="12"/>
        <v>0</v>
      </c>
      <c r="U58" s="123">
        <f t="shared" si="15"/>
        <v>0</v>
      </c>
      <c r="V58" s="123">
        <f t="shared" si="16"/>
        <v>0</v>
      </c>
      <c r="W58" s="123">
        <f t="shared" si="13"/>
        <v>0</v>
      </c>
      <c r="X58" s="123">
        <f t="shared" si="14"/>
        <v>0</v>
      </c>
      <c r="Y58" s="126" t="s">
        <v>162</v>
      </c>
      <c r="Z58" s="126" t="s">
        <v>163</v>
      </c>
      <c r="AA58" s="123">
        <f t="shared" si="0"/>
        <v>0</v>
      </c>
      <c r="AB58" s="123">
        <f t="shared" si="1"/>
        <v>0</v>
      </c>
      <c r="AC58" s="123">
        <f t="shared" si="2"/>
        <v>0</v>
      </c>
      <c r="AD58" s="123">
        <f t="shared" si="3"/>
        <v>0</v>
      </c>
      <c r="AE58" s="127">
        <f t="shared" si="4"/>
        <v>0</v>
      </c>
      <c r="AF58" s="107">
        <f t="shared" si="23"/>
        <v>0</v>
      </c>
    </row>
    <row r="59" spans="1:32" s="30" customFormat="1" ht="20.100000000000001" customHeight="1">
      <c r="A59" s="125">
        <v>40</v>
      </c>
      <c r="B59" s="12" t="s">
        <v>77</v>
      </c>
      <c r="C59" s="43" t="s">
        <v>158</v>
      </c>
      <c r="D59" s="90">
        <v>4.58</v>
      </c>
      <c r="E59" s="2"/>
      <c r="F59" s="3"/>
      <c r="G59" s="6"/>
      <c r="H59" s="44"/>
      <c r="I59" s="45">
        <f>H59+E59+D59</f>
        <v>4.58</v>
      </c>
      <c r="J59" s="46">
        <f t="shared" si="6"/>
        <v>6824200</v>
      </c>
      <c r="K59" s="5"/>
      <c r="L59" s="5"/>
      <c r="M59" s="153">
        <f t="shared" si="7"/>
        <v>2729680</v>
      </c>
      <c r="N59" s="153">
        <f t="shared" si="8"/>
        <v>545936</v>
      </c>
      <c r="O59" s="153">
        <f t="shared" si="9"/>
        <v>102363</v>
      </c>
      <c r="P59" s="153">
        <f t="shared" si="10"/>
        <v>68242</v>
      </c>
      <c r="Q59" s="46">
        <f>J59+L59+M59-N59-O59-P59</f>
        <v>8837339</v>
      </c>
      <c r="R59" s="129"/>
      <c r="S59" s="123">
        <f t="shared" si="11"/>
        <v>6107659</v>
      </c>
      <c r="T59" s="123">
        <f t="shared" si="12"/>
        <v>716541</v>
      </c>
      <c r="U59" s="123">
        <f t="shared" si="15"/>
        <v>0</v>
      </c>
      <c r="V59" s="123">
        <f t="shared" si="16"/>
        <v>0</v>
      </c>
      <c r="W59" s="123">
        <f t="shared" si="13"/>
        <v>0</v>
      </c>
      <c r="X59" s="123">
        <f t="shared" si="14"/>
        <v>0</v>
      </c>
      <c r="Y59" s="126" t="s">
        <v>162</v>
      </c>
      <c r="Z59" s="126" t="s">
        <v>163</v>
      </c>
      <c r="AA59" s="123">
        <f t="shared" si="0"/>
        <v>6824200</v>
      </c>
      <c r="AB59" s="123">
        <f t="shared" si="1"/>
        <v>1194235</v>
      </c>
      <c r="AC59" s="123">
        <f t="shared" si="2"/>
        <v>204726</v>
      </c>
      <c r="AD59" s="123">
        <f t="shared" si="3"/>
        <v>136484</v>
      </c>
      <c r="AE59" s="127">
        <f t="shared" si="4"/>
        <v>68242</v>
      </c>
      <c r="AF59" s="107">
        <f t="shared" si="23"/>
        <v>19107769.16</v>
      </c>
    </row>
    <row r="60" spans="1:32" s="30" customFormat="1" ht="20.100000000000001" customHeight="1">
      <c r="A60" s="125">
        <v>41</v>
      </c>
      <c r="B60" s="12" t="s">
        <v>78</v>
      </c>
      <c r="C60" s="1"/>
      <c r="D60" s="90">
        <v>4.8899999999999997</v>
      </c>
      <c r="E60" s="43">
        <v>0.2</v>
      </c>
      <c r="F60" s="3"/>
      <c r="G60" s="4"/>
      <c r="H60" s="44"/>
      <c r="I60" s="45">
        <f>H60+E60+D60</f>
        <v>5.09</v>
      </c>
      <c r="J60" s="46">
        <f t="shared" si="6"/>
        <v>7584100</v>
      </c>
      <c r="K60" s="5"/>
      <c r="L60" s="5"/>
      <c r="M60" s="153">
        <f t="shared" si="7"/>
        <v>3033640</v>
      </c>
      <c r="N60" s="153">
        <f t="shared" si="8"/>
        <v>606728</v>
      </c>
      <c r="O60" s="153">
        <f t="shared" si="9"/>
        <v>113761.5</v>
      </c>
      <c r="P60" s="153">
        <f t="shared" si="10"/>
        <v>75841</v>
      </c>
      <c r="Q60" s="46">
        <f>J60+L60+M60-N60-O60-P60</f>
        <v>9821409.5</v>
      </c>
      <c r="R60" s="129"/>
      <c r="S60" s="123">
        <f t="shared" si="11"/>
        <v>6521059.5</v>
      </c>
      <c r="T60" s="123">
        <f t="shared" si="12"/>
        <v>765040.49999999988</v>
      </c>
      <c r="U60" s="123">
        <f t="shared" si="15"/>
        <v>266710</v>
      </c>
      <c r="V60" s="123">
        <f t="shared" si="16"/>
        <v>31290</v>
      </c>
      <c r="W60" s="123">
        <f t="shared" si="13"/>
        <v>0</v>
      </c>
      <c r="X60" s="123">
        <f t="shared" si="14"/>
        <v>0</v>
      </c>
      <c r="Y60" s="126" t="s">
        <v>162</v>
      </c>
      <c r="Z60" s="126" t="s">
        <v>163</v>
      </c>
      <c r="AA60" s="123">
        <f t="shared" si="0"/>
        <v>7584100</v>
      </c>
      <c r="AB60" s="123">
        <f t="shared" si="1"/>
        <v>1327217.5</v>
      </c>
      <c r="AC60" s="123">
        <f t="shared" si="2"/>
        <v>227523</v>
      </c>
      <c r="AD60" s="123">
        <f t="shared" si="3"/>
        <v>151682</v>
      </c>
      <c r="AE60" s="127">
        <f t="shared" si="4"/>
        <v>75841</v>
      </c>
      <c r="AF60" s="107">
        <f t="shared" si="23"/>
        <v>21235490.18</v>
      </c>
    </row>
    <row r="61" spans="1:32" s="95" customFormat="1" ht="20.100000000000001" customHeight="1">
      <c r="A61" s="125">
        <v>42</v>
      </c>
      <c r="B61" s="12" t="s">
        <v>79</v>
      </c>
      <c r="C61" s="1"/>
      <c r="D61" s="12">
        <v>4.0599999999999996</v>
      </c>
      <c r="E61" s="2"/>
      <c r="F61" s="3"/>
      <c r="G61" s="4"/>
      <c r="H61" s="44"/>
      <c r="I61" s="45">
        <f>H61+E61+D61</f>
        <v>4.0599999999999996</v>
      </c>
      <c r="J61" s="46">
        <f t="shared" si="6"/>
        <v>6049399.9999999991</v>
      </c>
      <c r="K61" s="5"/>
      <c r="L61" s="5">
        <v>149000</v>
      </c>
      <c r="M61" s="153">
        <f t="shared" si="7"/>
        <v>2419759.9999999995</v>
      </c>
      <c r="N61" s="153">
        <f t="shared" si="8"/>
        <v>483951.99999999994</v>
      </c>
      <c r="O61" s="153">
        <f t="shared" si="9"/>
        <v>90740.999999999985</v>
      </c>
      <c r="P61" s="153">
        <f t="shared" si="10"/>
        <v>60493.999999999993</v>
      </c>
      <c r="Q61" s="46">
        <f>J61+L61+M61-N61-O61-P61</f>
        <v>7982972.9999999981</v>
      </c>
      <c r="R61" s="129"/>
      <c r="S61" s="123">
        <f t="shared" si="11"/>
        <v>5414213</v>
      </c>
      <c r="T61" s="123">
        <f t="shared" si="12"/>
        <v>635186.99999999988</v>
      </c>
      <c r="U61" s="123">
        <f t="shared" si="15"/>
        <v>0</v>
      </c>
      <c r="V61" s="123">
        <f t="shared" si="16"/>
        <v>0</v>
      </c>
      <c r="W61" s="123">
        <f t="shared" si="13"/>
        <v>0</v>
      </c>
      <c r="X61" s="123">
        <f t="shared" si="14"/>
        <v>0</v>
      </c>
      <c r="Y61" s="126" t="s">
        <v>162</v>
      </c>
      <c r="Z61" s="126" t="s">
        <v>163</v>
      </c>
      <c r="AA61" s="123">
        <f t="shared" si="0"/>
        <v>6049400</v>
      </c>
      <c r="AB61" s="123">
        <f t="shared" si="1"/>
        <v>1058645</v>
      </c>
      <c r="AC61" s="123">
        <f t="shared" si="2"/>
        <v>181482</v>
      </c>
      <c r="AD61" s="123">
        <f t="shared" si="3"/>
        <v>120988</v>
      </c>
      <c r="AE61" s="127">
        <f t="shared" si="4"/>
        <v>60494</v>
      </c>
      <c r="AF61" s="107">
        <f t="shared" si="23"/>
        <v>17236328.119999997</v>
      </c>
    </row>
    <row r="62" spans="1:32" s="30" customFormat="1" ht="20.100000000000001" customHeight="1">
      <c r="A62" s="125"/>
      <c r="B62" s="13" t="s">
        <v>84</v>
      </c>
      <c r="C62" s="1"/>
      <c r="D62" s="12"/>
      <c r="E62" s="2"/>
      <c r="F62" s="3"/>
      <c r="G62" s="4"/>
      <c r="H62" s="44"/>
      <c r="I62" s="45"/>
      <c r="J62" s="46"/>
      <c r="K62" s="5"/>
      <c r="L62" s="5"/>
      <c r="M62" s="153"/>
      <c r="N62" s="153"/>
      <c r="O62" s="153"/>
      <c r="P62" s="153"/>
      <c r="Q62" s="46"/>
      <c r="R62" s="129"/>
      <c r="S62" s="123">
        <f t="shared" si="11"/>
        <v>0</v>
      </c>
      <c r="T62" s="123">
        <f t="shared" si="12"/>
        <v>0</v>
      </c>
      <c r="U62" s="123">
        <f t="shared" si="15"/>
        <v>0</v>
      </c>
      <c r="V62" s="123">
        <f t="shared" si="16"/>
        <v>0</v>
      </c>
      <c r="W62" s="123">
        <f t="shared" si="13"/>
        <v>0</v>
      </c>
      <c r="X62" s="123">
        <f t="shared" si="14"/>
        <v>0</v>
      </c>
      <c r="Y62" s="126" t="s">
        <v>162</v>
      </c>
      <c r="Z62" s="126" t="s">
        <v>163</v>
      </c>
      <c r="AA62" s="123">
        <f t="shared" si="0"/>
        <v>0</v>
      </c>
      <c r="AB62" s="123">
        <f t="shared" si="1"/>
        <v>0</v>
      </c>
      <c r="AC62" s="123">
        <f t="shared" si="2"/>
        <v>0</v>
      </c>
      <c r="AD62" s="123">
        <f t="shared" si="3"/>
        <v>0</v>
      </c>
      <c r="AE62" s="127">
        <f t="shared" si="4"/>
        <v>0</v>
      </c>
      <c r="AF62" s="107">
        <f t="shared" si="23"/>
        <v>0</v>
      </c>
    </row>
    <row r="63" spans="1:32" s="30" customFormat="1" ht="20.100000000000001" customHeight="1">
      <c r="A63" s="125">
        <v>43</v>
      </c>
      <c r="B63" s="12" t="s">
        <v>85</v>
      </c>
      <c r="C63" s="43" t="s">
        <v>158</v>
      </c>
      <c r="D63" s="12">
        <v>4.0599999999999996</v>
      </c>
      <c r="E63" s="43">
        <v>0.2</v>
      </c>
      <c r="F63" s="3"/>
      <c r="G63" s="98">
        <v>0.05</v>
      </c>
      <c r="H63" s="151">
        <v>0.2</v>
      </c>
      <c r="I63" s="45">
        <f t="shared" ref="I63:I69" si="29">H63+E63+D63</f>
        <v>4.46</v>
      </c>
      <c r="J63" s="46">
        <f t="shared" si="6"/>
        <v>6645400</v>
      </c>
      <c r="K63" s="5"/>
      <c r="L63" s="46"/>
      <c r="M63" s="153">
        <f t="shared" si="7"/>
        <v>2658160</v>
      </c>
      <c r="N63" s="153">
        <f t="shared" si="8"/>
        <v>531632</v>
      </c>
      <c r="O63" s="153">
        <f t="shared" si="9"/>
        <v>99681</v>
      </c>
      <c r="P63" s="153">
        <f t="shared" si="10"/>
        <v>66454</v>
      </c>
      <c r="Q63" s="46">
        <f>J63+L63+M63-N63-O63-P63</f>
        <v>8605793</v>
      </c>
      <c r="R63" s="129"/>
      <c r="S63" s="123">
        <f t="shared" si="11"/>
        <v>5414213</v>
      </c>
      <c r="T63" s="123">
        <f t="shared" si="12"/>
        <v>635186.99999999988</v>
      </c>
      <c r="U63" s="123">
        <f t="shared" si="15"/>
        <v>266710</v>
      </c>
      <c r="V63" s="123">
        <f t="shared" si="16"/>
        <v>31290</v>
      </c>
      <c r="W63" s="123">
        <f t="shared" si="13"/>
        <v>266710</v>
      </c>
      <c r="X63" s="123">
        <f t="shared" si="14"/>
        <v>31290</v>
      </c>
      <c r="Y63" s="126" t="s">
        <v>162</v>
      </c>
      <c r="Z63" s="126" t="s">
        <v>163</v>
      </c>
      <c r="AA63" s="123">
        <f t="shared" si="0"/>
        <v>6645400</v>
      </c>
      <c r="AB63" s="123">
        <f t="shared" si="1"/>
        <v>1162945</v>
      </c>
      <c r="AC63" s="123">
        <f t="shared" si="2"/>
        <v>199362</v>
      </c>
      <c r="AD63" s="123">
        <f t="shared" si="3"/>
        <v>132908</v>
      </c>
      <c r="AE63" s="127">
        <f t="shared" si="4"/>
        <v>66454</v>
      </c>
      <c r="AF63" s="107">
        <f t="shared" si="23"/>
        <v>18607128.969999999</v>
      </c>
    </row>
    <row r="64" spans="1:32" s="30" customFormat="1" ht="20.100000000000001" customHeight="1">
      <c r="A64" s="125">
        <v>44</v>
      </c>
      <c r="B64" s="12" t="s">
        <v>87</v>
      </c>
      <c r="C64" s="1"/>
      <c r="D64" s="12">
        <v>3.46</v>
      </c>
      <c r="E64" s="2"/>
      <c r="F64" s="3"/>
      <c r="G64" s="6"/>
      <c r="H64" s="44"/>
      <c r="I64" s="45">
        <f t="shared" si="29"/>
        <v>3.46</v>
      </c>
      <c r="J64" s="46">
        <f t="shared" si="6"/>
        <v>5155400</v>
      </c>
      <c r="K64" s="5"/>
      <c r="L64" s="5">
        <v>149000</v>
      </c>
      <c r="M64" s="153">
        <f t="shared" si="7"/>
        <v>2062160</v>
      </c>
      <c r="N64" s="153">
        <f t="shared" si="8"/>
        <v>412432</v>
      </c>
      <c r="O64" s="153">
        <f t="shared" si="9"/>
        <v>77330.999999999985</v>
      </c>
      <c r="P64" s="153">
        <f t="shared" si="10"/>
        <v>51554</v>
      </c>
      <c r="Q64" s="46">
        <f>J64+L64+M64-N64-O64-P64</f>
        <v>6825243</v>
      </c>
      <c r="R64" s="129"/>
      <c r="S64" s="123">
        <f t="shared" si="11"/>
        <v>4614083</v>
      </c>
      <c r="T64" s="123">
        <f t="shared" si="12"/>
        <v>541317</v>
      </c>
      <c r="U64" s="123">
        <f t="shared" si="15"/>
        <v>0</v>
      </c>
      <c r="V64" s="123">
        <f t="shared" si="16"/>
        <v>0</v>
      </c>
      <c r="W64" s="123">
        <f t="shared" si="13"/>
        <v>0</v>
      </c>
      <c r="X64" s="123">
        <f t="shared" si="14"/>
        <v>0</v>
      </c>
      <c r="Y64" s="126" t="s">
        <v>162</v>
      </c>
      <c r="Z64" s="126" t="s">
        <v>163</v>
      </c>
      <c r="AA64" s="123">
        <f t="shared" si="0"/>
        <v>5155400</v>
      </c>
      <c r="AB64" s="123">
        <f t="shared" si="1"/>
        <v>902195</v>
      </c>
      <c r="AC64" s="123">
        <f t="shared" si="2"/>
        <v>154662</v>
      </c>
      <c r="AD64" s="123">
        <f t="shared" si="3"/>
        <v>103108</v>
      </c>
      <c r="AE64" s="127">
        <f t="shared" si="4"/>
        <v>51554</v>
      </c>
      <c r="AF64" s="107">
        <f t="shared" si="23"/>
        <v>14733126.92</v>
      </c>
    </row>
    <row r="65" spans="1:32" s="30" customFormat="1" ht="20.100000000000001" customHeight="1">
      <c r="A65" s="125">
        <v>45</v>
      </c>
      <c r="B65" s="12" t="s">
        <v>88</v>
      </c>
      <c r="C65" s="1"/>
      <c r="D65" s="12">
        <v>2.66</v>
      </c>
      <c r="E65" s="2"/>
      <c r="F65" s="3"/>
      <c r="G65" s="4"/>
      <c r="H65" s="44"/>
      <c r="I65" s="45">
        <f t="shared" si="29"/>
        <v>2.66</v>
      </c>
      <c r="J65" s="46">
        <f t="shared" si="6"/>
        <v>3963400</v>
      </c>
      <c r="K65" s="5"/>
      <c r="L65" s="5"/>
      <c r="M65" s="153">
        <f t="shared" si="7"/>
        <v>1585360</v>
      </c>
      <c r="N65" s="153">
        <f t="shared" si="8"/>
        <v>317072</v>
      </c>
      <c r="O65" s="153">
        <f t="shared" si="9"/>
        <v>59451</v>
      </c>
      <c r="P65" s="153">
        <f t="shared" si="10"/>
        <v>39634</v>
      </c>
      <c r="Q65" s="46">
        <f>J65+L65+M65-N65-O65-P65</f>
        <v>5132603</v>
      </c>
      <c r="R65" s="129"/>
      <c r="S65" s="123">
        <f t="shared" si="11"/>
        <v>3547243</v>
      </c>
      <c r="T65" s="123">
        <f t="shared" si="12"/>
        <v>416157</v>
      </c>
      <c r="U65" s="123">
        <f t="shared" si="15"/>
        <v>0</v>
      </c>
      <c r="V65" s="123">
        <f t="shared" si="16"/>
        <v>0</v>
      </c>
      <c r="W65" s="123">
        <f t="shared" si="13"/>
        <v>0</v>
      </c>
      <c r="X65" s="123">
        <f t="shared" si="14"/>
        <v>0</v>
      </c>
      <c r="Y65" s="126" t="s">
        <v>162</v>
      </c>
      <c r="Z65" s="126" t="s">
        <v>163</v>
      </c>
      <c r="AA65" s="123">
        <f t="shared" si="0"/>
        <v>3963400</v>
      </c>
      <c r="AB65" s="123">
        <f t="shared" si="1"/>
        <v>693595</v>
      </c>
      <c r="AC65" s="123">
        <f t="shared" si="2"/>
        <v>118902</v>
      </c>
      <c r="AD65" s="123">
        <f t="shared" si="3"/>
        <v>79268</v>
      </c>
      <c r="AE65" s="127">
        <f t="shared" si="4"/>
        <v>39634</v>
      </c>
      <c r="AF65" s="107">
        <f t="shared" si="23"/>
        <v>11097525.32</v>
      </c>
    </row>
    <row r="66" spans="1:32" s="30" customFormat="1" ht="20.100000000000001" customHeight="1">
      <c r="A66" s="125"/>
      <c r="B66" s="13" t="s">
        <v>89</v>
      </c>
      <c r="C66" s="1"/>
      <c r="D66" s="12"/>
      <c r="E66" s="2"/>
      <c r="F66" s="3"/>
      <c r="G66" s="4"/>
      <c r="H66" s="44"/>
      <c r="I66" s="45"/>
      <c r="J66" s="46"/>
      <c r="K66" s="5"/>
      <c r="L66" s="5"/>
      <c r="M66" s="153"/>
      <c r="N66" s="153"/>
      <c r="O66" s="153"/>
      <c r="P66" s="153"/>
      <c r="Q66" s="46"/>
      <c r="R66" s="129"/>
      <c r="S66" s="123">
        <f t="shared" si="11"/>
        <v>0</v>
      </c>
      <c r="T66" s="123">
        <f t="shared" si="12"/>
        <v>0</v>
      </c>
      <c r="U66" s="123">
        <f t="shared" si="15"/>
        <v>0</v>
      </c>
      <c r="V66" s="123">
        <f t="shared" si="16"/>
        <v>0</v>
      </c>
      <c r="W66" s="123">
        <f t="shared" si="13"/>
        <v>0</v>
      </c>
      <c r="X66" s="123">
        <f t="shared" si="14"/>
        <v>0</v>
      </c>
      <c r="Y66" s="126" t="s">
        <v>162</v>
      </c>
      <c r="Z66" s="126" t="s">
        <v>163</v>
      </c>
      <c r="AA66" s="123">
        <f t="shared" si="0"/>
        <v>0</v>
      </c>
      <c r="AB66" s="123">
        <f t="shared" si="1"/>
        <v>0</v>
      </c>
      <c r="AC66" s="123">
        <f t="shared" si="2"/>
        <v>0</v>
      </c>
      <c r="AD66" s="123">
        <f t="shared" si="3"/>
        <v>0</v>
      </c>
      <c r="AE66" s="127">
        <f t="shared" si="4"/>
        <v>0</v>
      </c>
      <c r="AF66" s="107">
        <f t="shared" si="23"/>
        <v>0</v>
      </c>
    </row>
    <row r="67" spans="1:32" s="30" customFormat="1" ht="20.100000000000001" customHeight="1">
      <c r="A67" s="125">
        <v>46</v>
      </c>
      <c r="B67" s="12" t="s">
        <v>90</v>
      </c>
      <c r="C67" s="43" t="s">
        <v>158</v>
      </c>
      <c r="D67" s="12">
        <v>4.32</v>
      </c>
      <c r="E67" s="43">
        <v>0.2</v>
      </c>
      <c r="F67" s="3"/>
      <c r="G67" s="4"/>
      <c r="H67" s="44"/>
      <c r="I67" s="45">
        <f t="shared" si="29"/>
        <v>4.5200000000000005</v>
      </c>
      <c r="J67" s="46">
        <f t="shared" si="6"/>
        <v>6734800.0000000009</v>
      </c>
      <c r="K67" s="5"/>
      <c r="L67" s="46"/>
      <c r="M67" s="153">
        <f t="shared" si="7"/>
        <v>2693920.0000000005</v>
      </c>
      <c r="N67" s="153">
        <f t="shared" si="8"/>
        <v>538784.00000000012</v>
      </c>
      <c r="O67" s="153">
        <f t="shared" si="9"/>
        <v>101022</v>
      </c>
      <c r="P67" s="153">
        <f t="shared" si="10"/>
        <v>67348.000000000015</v>
      </c>
      <c r="Q67" s="46">
        <f>J67+L67+M67-N67-O67-P67</f>
        <v>8721566.0000000019</v>
      </c>
      <c r="R67" s="129"/>
      <c r="S67" s="123">
        <f t="shared" si="11"/>
        <v>5760936.0000000009</v>
      </c>
      <c r="T67" s="123">
        <f t="shared" si="12"/>
        <v>675864</v>
      </c>
      <c r="U67" s="123">
        <f t="shared" si="15"/>
        <v>266710</v>
      </c>
      <c r="V67" s="123">
        <f t="shared" si="16"/>
        <v>31290</v>
      </c>
      <c r="W67" s="123">
        <f t="shared" si="13"/>
        <v>0</v>
      </c>
      <c r="X67" s="123">
        <f t="shared" si="14"/>
        <v>0</v>
      </c>
      <c r="Y67" s="126" t="s">
        <v>162</v>
      </c>
      <c r="Z67" s="126" t="s">
        <v>163</v>
      </c>
      <c r="AA67" s="123">
        <f t="shared" si="0"/>
        <v>6734800.0000000009</v>
      </c>
      <c r="AB67" s="123">
        <f t="shared" si="1"/>
        <v>1178590</v>
      </c>
      <c r="AC67" s="123">
        <f t="shared" si="2"/>
        <v>202044.00000000003</v>
      </c>
      <c r="AD67" s="123">
        <f t="shared" si="3"/>
        <v>134696.00000000003</v>
      </c>
      <c r="AE67" s="127">
        <f t="shared" si="4"/>
        <v>67348.000000000015</v>
      </c>
      <c r="AF67" s="107">
        <f t="shared" si="23"/>
        <v>18857449.040000003</v>
      </c>
    </row>
    <row r="68" spans="1:32" s="79" customFormat="1" ht="20.100000000000001" customHeight="1">
      <c r="A68" s="125">
        <v>47</v>
      </c>
      <c r="B68" s="14" t="s">
        <v>92</v>
      </c>
      <c r="C68" s="1"/>
      <c r="D68" s="12">
        <v>4.0599999999999996</v>
      </c>
      <c r="E68" s="2"/>
      <c r="F68" s="3"/>
      <c r="G68" s="98">
        <v>0.06</v>
      </c>
      <c r="H68" s="151">
        <v>0.24</v>
      </c>
      <c r="I68" s="45">
        <f t="shared" si="29"/>
        <v>4.3</v>
      </c>
      <c r="J68" s="46">
        <f t="shared" si="6"/>
        <v>6407000</v>
      </c>
      <c r="K68" s="5"/>
      <c r="L68" s="5"/>
      <c r="M68" s="153">
        <f t="shared" si="7"/>
        <v>2562800</v>
      </c>
      <c r="N68" s="153">
        <f t="shared" si="8"/>
        <v>512560</v>
      </c>
      <c r="O68" s="153">
        <f t="shared" si="9"/>
        <v>96105</v>
      </c>
      <c r="P68" s="153">
        <f t="shared" si="10"/>
        <v>64070</v>
      </c>
      <c r="Q68" s="46">
        <f>J68+L68+M68-N68-O68-P68</f>
        <v>8297065</v>
      </c>
      <c r="R68" s="129"/>
      <c r="S68" s="123">
        <f t="shared" si="11"/>
        <v>5414213</v>
      </c>
      <c r="T68" s="123">
        <f t="shared" si="12"/>
        <v>635186.99999999988</v>
      </c>
      <c r="U68" s="123">
        <f t="shared" si="15"/>
        <v>0</v>
      </c>
      <c r="V68" s="123">
        <f t="shared" si="16"/>
        <v>0</v>
      </c>
      <c r="W68" s="123">
        <f t="shared" si="13"/>
        <v>320052</v>
      </c>
      <c r="X68" s="123">
        <f t="shared" si="14"/>
        <v>37548</v>
      </c>
      <c r="Y68" s="126" t="s">
        <v>162</v>
      </c>
      <c r="Z68" s="126" t="s">
        <v>163</v>
      </c>
      <c r="AA68" s="123">
        <f t="shared" si="0"/>
        <v>6407000</v>
      </c>
      <c r="AB68" s="123">
        <f t="shared" si="1"/>
        <v>1121225</v>
      </c>
      <c r="AC68" s="123">
        <f t="shared" si="2"/>
        <v>192210</v>
      </c>
      <c r="AD68" s="123">
        <f t="shared" si="3"/>
        <v>128140</v>
      </c>
      <c r="AE68" s="127">
        <f t="shared" si="4"/>
        <v>64070</v>
      </c>
      <c r="AF68" s="107">
        <f t="shared" si="23"/>
        <v>17939608.66</v>
      </c>
    </row>
    <row r="69" spans="1:32" s="95" customFormat="1" ht="20.100000000000001" customHeight="1">
      <c r="A69" s="125">
        <v>48</v>
      </c>
      <c r="B69" s="12" t="s">
        <v>86</v>
      </c>
      <c r="C69" s="1"/>
      <c r="D69" s="12">
        <v>2.66</v>
      </c>
      <c r="E69" s="2"/>
      <c r="F69" s="3"/>
      <c r="G69" s="6"/>
      <c r="H69" s="44"/>
      <c r="I69" s="45">
        <f t="shared" si="29"/>
        <v>2.66</v>
      </c>
      <c r="J69" s="46">
        <f t="shared" si="6"/>
        <v>3963400</v>
      </c>
      <c r="K69" s="5"/>
      <c r="L69" s="5">
        <v>149000</v>
      </c>
      <c r="M69" s="153">
        <f t="shared" si="7"/>
        <v>1585360</v>
      </c>
      <c r="N69" s="153">
        <f t="shared" si="8"/>
        <v>317072</v>
      </c>
      <c r="O69" s="153">
        <f t="shared" si="9"/>
        <v>59451</v>
      </c>
      <c r="P69" s="153">
        <f t="shared" si="10"/>
        <v>39634</v>
      </c>
      <c r="Q69" s="46">
        <f>J69+L69+M69-N69-O69-P69</f>
        <v>5281603</v>
      </c>
      <c r="R69" s="129"/>
      <c r="S69" s="123">
        <f t="shared" si="11"/>
        <v>3547243</v>
      </c>
      <c r="T69" s="123">
        <f t="shared" si="12"/>
        <v>416157</v>
      </c>
      <c r="U69" s="123">
        <f t="shared" si="15"/>
        <v>0</v>
      </c>
      <c r="V69" s="123">
        <f t="shared" si="16"/>
        <v>0</v>
      </c>
      <c r="W69" s="123">
        <f t="shared" si="13"/>
        <v>0</v>
      </c>
      <c r="X69" s="123">
        <f t="shared" si="14"/>
        <v>0</v>
      </c>
      <c r="Y69" s="126" t="s">
        <v>162</v>
      </c>
      <c r="Z69" s="126" t="s">
        <v>163</v>
      </c>
      <c r="AA69" s="123">
        <f t="shared" si="0"/>
        <v>3963400</v>
      </c>
      <c r="AB69" s="123">
        <f t="shared" si="1"/>
        <v>693595</v>
      </c>
      <c r="AC69" s="123">
        <f t="shared" si="2"/>
        <v>118902</v>
      </c>
      <c r="AD69" s="123">
        <f t="shared" si="3"/>
        <v>79268</v>
      </c>
      <c r="AE69" s="127">
        <f t="shared" si="4"/>
        <v>39634</v>
      </c>
      <c r="AF69" s="107">
        <f t="shared" si="23"/>
        <v>11395525.32</v>
      </c>
    </row>
    <row r="70" spans="1:32" s="30" customFormat="1" ht="20.100000000000001" customHeight="1">
      <c r="A70" s="125"/>
      <c r="B70" s="13" t="s">
        <v>94</v>
      </c>
      <c r="C70" s="1"/>
      <c r="D70" s="12"/>
      <c r="E70" s="2"/>
      <c r="F70" s="3"/>
      <c r="G70" s="4"/>
      <c r="H70" s="44"/>
      <c r="I70" s="45"/>
      <c r="J70" s="46"/>
      <c r="K70" s="5"/>
      <c r="L70" s="5"/>
      <c r="M70" s="153">
        <f t="shared" si="7"/>
        <v>0</v>
      </c>
      <c r="N70" s="153">
        <f t="shared" si="8"/>
        <v>0</v>
      </c>
      <c r="O70" s="153">
        <f t="shared" si="9"/>
        <v>0</v>
      </c>
      <c r="P70" s="153">
        <f t="shared" si="10"/>
        <v>0</v>
      </c>
      <c r="Q70" s="46"/>
      <c r="R70" s="129"/>
      <c r="S70" s="123">
        <f t="shared" si="11"/>
        <v>0</v>
      </c>
      <c r="T70" s="123">
        <f t="shared" si="12"/>
        <v>0</v>
      </c>
      <c r="U70" s="123">
        <f t="shared" si="15"/>
        <v>0</v>
      </c>
      <c r="V70" s="123">
        <f t="shared" si="16"/>
        <v>0</v>
      </c>
      <c r="W70" s="123">
        <f t="shared" si="13"/>
        <v>0</v>
      </c>
      <c r="X70" s="123">
        <f t="shared" si="14"/>
        <v>0</v>
      </c>
      <c r="Y70" s="126" t="s">
        <v>162</v>
      </c>
      <c r="Z70" s="126" t="s">
        <v>163</v>
      </c>
      <c r="AA70" s="123">
        <f t="shared" si="0"/>
        <v>0</v>
      </c>
      <c r="AB70" s="123">
        <f t="shared" si="1"/>
        <v>0</v>
      </c>
      <c r="AC70" s="123">
        <f t="shared" si="2"/>
        <v>0</v>
      </c>
      <c r="AD70" s="123">
        <f t="shared" si="3"/>
        <v>0</v>
      </c>
      <c r="AE70" s="127">
        <f t="shared" si="4"/>
        <v>0</v>
      </c>
      <c r="AF70" s="107">
        <f t="shared" si="23"/>
        <v>0</v>
      </c>
    </row>
    <row r="71" spans="1:32" s="30" customFormat="1" ht="20.100000000000001" customHeight="1">
      <c r="A71" s="125">
        <v>49</v>
      </c>
      <c r="B71" s="15" t="s">
        <v>95</v>
      </c>
      <c r="C71" s="1"/>
      <c r="D71" s="90">
        <v>3.86</v>
      </c>
      <c r="E71" s="2"/>
      <c r="F71" s="3"/>
      <c r="G71" s="4"/>
      <c r="H71" s="44"/>
      <c r="I71" s="45">
        <f>H71+E71+D71</f>
        <v>3.86</v>
      </c>
      <c r="J71" s="46">
        <f t="shared" si="6"/>
        <v>5751400</v>
      </c>
      <c r="K71" s="5"/>
      <c r="L71" s="5">
        <v>149000</v>
      </c>
      <c r="M71" s="153">
        <f t="shared" si="7"/>
        <v>2300560</v>
      </c>
      <c r="N71" s="153">
        <f t="shared" si="8"/>
        <v>460112</v>
      </c>
      <c r="O71" s="153">
        <f t="shared" si="9"/>
        <v>86270.999999999985</v>
      </c>
      <c r="P71" s="153">
        <f t="shared" si="10"/>
        <v>57514</v>
      </c>
      <c r="Q71" s="46">
        <f>J71+L71+M71-N71-O71-P71</f>
        <v>7597063</v>
      </c>
      <c r="R71" s="129"/>
      <c r="S71" s="123">
        <f t="shared" si="11"/>
        <v>5147503</v>
      </c>
      <c r="T71" s="123">
        <f t="shared" si="12"/>
        <v>603897</v>
      </c>
      <c r="U71" s="123">
        <f t="shared" si="15"/>
        <v>0</v>
      </c>
      <c r="V71" s="123">
        <f t="shared" si="16"/>
        <v>0</v>
      </c>
      <c r="W71" s="123">
        <f t="shared" si="13"/>
        <v>0</v>
      </c>
      <c r="X71" s="123">
        <f t="shared" si="14"/>
        <v>0</v>
      </c>
      <c r="Y71" s="126" t="s">
        <v>162</v>
      </c>
      <c r="Z71" s="126" t="s">
        <v>163</v>
      </c>
      <c r="AA71" s="123">
        <f t="shared" si="0"/>
        <v>5751400</v>
      </c>
      <c r="AB71" s="123">
        <f t="shared" si="1"/>
        <v>1006494.9999999999</v>
      </c>
      <c r="AC71" s="123">
        <f t="shared" si="2"/>
        <v>172542</v>
      </c>
      <c r="AD71" s="123">
        <f t="shared" si="3"/>
        <v>115028</v>
      </c>
      <c r="AE71" s="127">
        <f t="shared" si="4"/>
        <v>57514</v>
      </c>
      <c r="AF71" s="107">
        <f t="shared" si="23"/>
        <v>16401927.719999999</v>
      </c>
    </row>
    <row r="72" spans="1:32" s="30" customFormat="1" ht="20.100000000000001" customHeight="1">
      <c r="A72" s="125">
        <v>50</v>
      </c>
      <c r="B72" s="15" t="s">
        <v>96</v>
      </c>
      <c r="C72" s="1"/>
      <c r="D72" s="12">
        <v>2.2599999999999998</v>
      </c>
      <c r="E72" s="2"/>
      <c r="F72" s="3"/>
      <c r="G72" s="4"/>
      <c r="H72" s="44"/>
      <c r="I72" s="45">
        <f>H72+E72+D72</f>
        <v>2.2599999999999998</v>
      </c>
      <c r="J72" s="46">
        <f t="shared" si="6"/>
        <v>3367399.9999999995</v>
      </c>
      <c r="K72" s="5"/>
      <c r="L72" s="5"/>
      <c r="M72" s="153">
        <f t="shared" si="7"/>
        <v>1346960</v>
      </c>
      <c r="N72" s="153">
        <f t="shared" si="8"/>
        <v>269391.99999999994</v>
      </c>
      <c r="O72" s="153">
        <f t="shared" si="9"/>
        <v>50510.999999999985</v>
      </c>
      <c r="P72" s="153">
        <f t="shared" si="10"/>
        <v>33673.999999999993</v>
      </c>
      <c r="Q72" s="46">
        <f>J72+L72+M72-N72-O72-P72</f>
        <v>4360783</v>
      </c>
      <c r="R72" s="129"/>
      <c r="S72" s="123">
        <f t="shared" si="11"/>
        <v>3013823</v>
      </c>
      <c r="T72" s="123">
        <f t="shared" si="12"/>
        <v>353576.99999999994</v>
      </c>
      <c r="U72" s="123">
        <f t="shared" si="15"/>
        <v>0</v>
      </c>
      <c r="V72" s="123">
        <f t="shared" si="16"/>
        <v>0</v>
      </c>
      <c r="W72" s="123">
        <f t="shared" si="13"/>
        <v>0</v>
      </c>
      <c r="X72" s="123">
        <f t="shared" si="14"/>
        <v>0</v>
      </c>
      <c r="Y72" s="126" t="s">
        <v>162</v>
      </c>
      <c r="Z72" s="126" t="s">
        <v>163</v>
      </c>
      <c r="AA72" s="123">
        <f t="shared" si="0"/>
        <v>3367400</v>
      </c>
      <c r="AB72" s="123">
        <f t="shared" si="1"/>
        <v>589295</v>
      </c>
      <c r="AC72" s="123">
        <f t="shared" si="2"/>
        <v>101022</v>
      </c>
      <c r="AD72" s="123">
        <f t="shared" si="3"/>
        <v>67348</v>
      </c>
      <c r="AE72" s="127">
        <f t="shared" si="4"/>
        <v>33674</v>
      </c>
      <c r="AF72" s="107">
        <f t="shared" si="23"/>
        <v>9428724.5199999996</v>
      </c>
    </row>
    <row r="73" spans="1:32" s="30" customFormat="1" ht="20.100000000000001" customHeight="1">
      <c r="A73" s="125">
        <v>51</v>
      </c>
      <c r="B73" s="12" t="s">
        <v>97</v>
      </c>
      <c r="C73" s="43" t="s">
        <v>158</v>
      </c>
      <c r="D73" s="149">
        <v>4.32</v>
      </c>
      <c r="E73" s="43">
        <v>0.2</v>
      </c>
      <c r="F73" s="3"/>
      <c r="G73" s="4"/>
      <c r="H73" s="44"/>
      <c r="I73" s="45">
        <f>H73+E73+D73</f>
        <v>4.5200000000000005</v>
      </c>
      <c r="J73" s="46">
        <f t="shared" si="6"/>
        <v>6734800.0000000009</v>
      </c>
      <c r="K73" s="5"/>
      <c r="L73" s="5"/>
      <c r="M73" s="153">
        <f t="shared" si="7"/>
        <v>2693920.0000000005</v>
      </c>
      <c r="N73" s="153">
        <f t="shared" si="8"/>
        <v>538784.00000000012</v>
      </c>
      <c r="O73" s="153">
        <f t="shared" si="9"/>
        <v>101022</v>
      </c>
      <c r="P73" s="153">
        <f t="shared" si="10"/>
        <v>67348.000000000015</v>
      </c>
      <c r="Q73" s="46">
        <f>J73+L73+M73-N73-O73-P73</f>
        <v>8721566.0000000019</v>
      </c>
      <c r="R73" s="129"/>
      <c r="S73" s="123">
        <f t="shared" si="11"/>
        <v>5760936.0000000009</v>
      </c>
      <c r="T73" s="123">
        <f t="shared" si="12"/>
        <v>675864</v>
      </c>
      <c r="U73" s="123">
        <f t="shared" si="15"/>
        <v>266710</v>
      </c>
      <c r="V73" s="123">
        <f t="shared" si="16"/>
        <v>31290</v>
      </c>
      <c r="W73" s="123">
        <f t="shared" si="13"/>
        <v>0</v>
      </c>
      <c r="X73" s="123">
        <f t="shared" si="14"/>
        <v>0</v>
      </c>
      <c r="Y73" s="126" t="s">
        <v>162</v>
      </c>
      <c r="Z73" s="126" t="s">
        <v>163</v>
      </c>
      <c r="AA73" s="123">
        <f t="shared" si="0"/>
        <v>6734800.0000000009</v>
      </c>
      <c r="AB73" s="123">
        <f t="shared" si="1"/>
        <v>1178590</v>
      </c>
      <c r="AC73" s="123">
        <f t="shared" si="2"/>
        <v>202044.00000000003</v>
      </c>
      <c r="AD73" s="123">
        <f t="shared" si="3"/>
        <v>134696.00000000003</v>
      </c>
      <c r="AE73" s="127">
        <f t="shared" si="4"/>
        <v>67348.000000000015</v>
      </c>
      <c r="AF73" s="130">
        <f t="shared" si="23"/>
        <v>18857449.040000003</v>
      </c>
    </row>
    <row r="74" spans="1:32" s="30" customFormat="1" ht="20.100000000000001" customHeight="1">
      <c r="A74" s="125">
        <v>52</v>
      </c>
      <c r="B74" s="12" t="s">
        <v>98</v>
      </c>
      <c r="C74" s="1"/>
      <c r="D74" s="12">
        <v>3.66</v>
      </c>
      <c r="E74" s="2"/>
      <c r="F74" s="3"/>
      <c r="G74" s="4"/>
      <c r="H74" s="44"/>
      <c r="I74" s="45">
        <f>H74+E74+D74</f>
        <v>3.66</v>
      </c>
      <c r="J74" s="46">
        <f t="shared" si="6"/>
        <v>5453400</v>
      </c>
      <c r="K74" s="5"/>
      <c r="L74" s="5"/>
      <c r="M74" s="153">
        <f t="shared" si="7"/>
        <v>2181360</v>
      </c>
      <c r="N74" s="153">
        <f t="shared" si="8"/>
        <v>436272</v>
      </c>
      <c r="O74" s="153">
        <f t="shared" si="9"/>
        <v>81801</v>
      </c>
      <c r="P74" s="153">
        <f t="shared" si="10"/>
        <v>54534</v>
      </c>
      <c r="Q74" s="46">
        <f>J74+L74+M74-N74-O74-P74</f>
        <v>7062153</v>
      </c>
      <c r="R74" s="129"/>
      <c r="S74" s="123">
        <f t="shared" si="11"/>
        <v>4880793</v>
      </c>
      <c r="T74" s="123">
        <f t="shared" si="12"/>
        <v>572607</v>
      </c>
      <c r="U74" s="123">
        <f t="shared" si="15"/>
        <v>0</v>
      </c>
      <c r="V74" s="123">
        <f t="shared" si="16"/>
        <v>0</v>
      </c>
      <c r="W74" s="123">
        <f t="shared" si="13"/>
        <v>0</v>
      </c>
      <c r="X74" s="123">
        <f t="shared" si="14"/>
        <v>0</v>
      </c>
      <c r="Y74" s="126" t="s">
        <v>162</v>
      </c>
      <c r="Z74" s="126" t="s">
        <v>163</v>
      </c>
      <c r="AA74" s="123">
        <f t="shared" si="0"/>
        <v>5453400</v>
      </c>
      <c r="AB74" s="123">
        <f t="shared" si="1"/>
        <v>954344.99999999988</v>
      </c>
      <c r="AC74" s="123">
        <f t="shared" si="2"/>
        <v>163602</v>
      </c>
      <c r="AD74" s="123">
        <f t="shared" si="3"/>
        <v>109068</v>
      </c>
      <c r="AE74" s="127">
        <f t="shared" si="4"/>
        <v>54534</v>
      </c>
      <c r="AF74" s="107">
        <f t="shared" si="23"/>
        <v>15269527.32</v>
      </c>
    </row>
    <row r="75" spans="1:32" s="30" customFormat="1" ht="20.100000000000001" customHeight="1">
      <c r="A75" s="125"/>
      <c r="B75" s="13" t="s">
        <v>99</v>
      </c>
      <c r="C75" s="1"/>
      <c r="D75" s="12"/>
      <c r="E75" s="2"/>
      <c r="F75" s="3"/>
      <c r="G75" s="4"/>
      <c r="H75" s="44"/>
      <c r="I75" s="45"/>
      <c r="J75" s="46"/>
      <c r="K75" s="5"/>
      <c r="L75" s="5"/>
      <c r="M75" s="153"/>
      <c r="N75" s="153"/>
      <c r="O75" s="153"/>
      <c r="P75" s="153"/>
      <c r="Q75" s="46"/>
      <c r="R75" s="129"/>
      <c r="S75" s="123">
        <f t="shared" si="11"/>
        <v>0</v>
      </c>
      <c r="T75" s="123">
        <f t="shared" si="12"/>
        <v>0</v>
      </c>
      <c r="U75" s="123">
        <f t="shared" si="15"/>
        <v>0</v>
      </c>
      <c r="V75" s="123">
        <f t="shared" si="16"/>
        <v>0</v>
      </c>
      <c r="W75" s="123">
        <f t="shared" si="13"/>
        <v>0</v>
      </c>
      <c r="X75" s="123">
        <f t="shared" si="14"/>
        <v>0</v>
      </c>
      <c r="Y75" s="126" t="s">
        <v>162</v>
      </c>
      <c r="Z75" s="126" t="s">
        <v>163</v>
      </c>
      <c r="AA75" s="123">
        <f t="shared" ref="AA75:AA134" si="30">S75+T75+U75+V75+W75+X75</f>
        <v>0</v>
      </c>
      <c r="AB75" s="123">
        <f t="shared" ref="AB75:AB134" si="31">AA75*17.5%</f>
        <v>0</v>
      </c>
      <c r="AC75" s="123">
        <f t="shared" ref="AC75:AC134" si="32">AA75*3%</f>
        <v>0</v>
      </c>
      <c r="AD75" s="123">
        <f t="shared" ref="AD75:AD134" si="33">AA75*2%</f>
        <v>0</v>
      </c>
      <c r="AE75" s="127">
        <f t="shared" ref="AE75:AE134" si="34">AA75*1%</f>
        <v>0</v>
      </c>
      <c r="AF75" s="107">
        <f t="shared" ref="AF75:AF105" si="35">SUM(D75:R75)</f>
        <v>0</v>
      </c>
    </row>
    <row r="76" spans="1:32" s="79" customFormat="1" ht="20.100000000000001" customHeight="1">
      <c r="A76" s="125">
        <v>53</v>
      </c>
      <c r="B76" s="14" t="s">
        <v>100</v>
      </c>
      <c r="C76" s="43" t="s">
        <v>158</v>
      </c>
      <c r="D76" s="12">
        <v>4.0599999999999996</v>
      </c>
      <c r="E76" s="43">
        <v>0.2</v>
      </c>
      <c r="F76" s="3"/>
      <c r="G76" s="98">
        <v>0.08</v>
      </c>
      <c r="H76" s="151">
        <v>0.32</v>
      </c>
      <c r="I76" s="45">
        <f>H76+E76+D76</f>
        <v>4.58</v>
      </c>
      <c r="J76" s="46">
        <f t="shared" ref="J76:J129" si="36">I76*1490000</f>
        <v>6824200</v>
      </c>
      <c r="K76" s="5"/>
      <c r="L76" s="46"/>
      <c r="M76" s="153">
        <f t="shared" ref="M76:M129" si="37">(D76+E76+H76)*1490000*40%</f>
        <v>2729680</v>
      </c>
      <c r="N76" s="153">
        <f t="shared" ref="N76:N133" si="38">(D76+E76+H76)*1490000*8%</f>
        <v>545936</v>
      </c>
      <c r="O76" s="153">
        <f t="shared" ref="O76:O133" si="39">(D76+E76+H76)*1.5%*1490000</f>
        <v>102363</v>
      </c>
      <c r="P76" s="153">
        <f t="shared" ref="P76:P133" si="40">(D76+E76+H76)*1490000*1%</f>
        <v>68242</v>
      </c>
      <c r="Q76" s="46">
        <f>J76+L76+M76-N76-O76-P76</f>
        <v>8837339</v>
      </c>
      <c r="R76" s="129"/>
      <c r="S76" s="123">
        <f t="shared" ref="S76:S133" si="41">D76*Y76*1490000</f>
        <v>5414213</v>
      </c>
      <c r="T76" s="123">
        <f t="shared" ref="T76:T133" si="42">D76*1490000*Z76</f>
        <v>635186.99999999988</v>
      </c>
      <c r="U76" s="123">
        <f t="shared" si="15"/>
        <v>266710</v>
      </c>
      <c r="V76" s="123">
        <f t="shared" si="16"/>
        <v>31290</v>
      </c>
      <c r="W76" s="123">
        <f t="shared" ref="W76:W134" si="43">H76*1490000*Y76</f>
        <v>426736</v>
      </c>
      <c r="X76" s="123">
        <f t="shared" ref="X76:X134" si="44">H76*1490000*Z76</f>
        <v>50064</v>
      </c>
      <c r="Y76" s="126" t="s">
        <v>162</v>
      </c>
      <c r="Z76" s="126" t="s">
        <v>163</v>
      </c>
      <c r="AA76" s="123">
        <f t="shared" si="30"/>
        <v>6824200</v>
      </c>
      <c r="AB76" s="123">
        <f t="shared" si="31"/>
        <v>1194235</v>
      </c>
      <c r="AC76" s="123">
        <f t="shared" si="32"/>
        <v>204726</v>
      </c>
      <c r="AD76" s="123">
        <f t="shared" si="33"/>
        <v>136484</v>
      </c>
      <c r="AE76" s="127">
        <f t="shared" si="34"/>
        <v>68242</v>
      </c>
      <c r="AF76" s="107">
        <f t="shared" si="35"/>
        <v>19107769.240000002</v>
      </c>
    </row>
    <row r="77" spans="1:32" s="30" customFormat="1" ht="20.100000000000001" customHeight="1">
      <c r="A77" s="125">
        <v>54</v>
      </c>
      <c r="B77" s="14" t="s">
        <v>101</v>
      </c>
      <c r="C77" s="1"/>
      <c r="D77" s="12">
        <v>3.66</v>
      </c>
      <c r="E77" s="2"/>
      <c r="F77" s="3"/>
      <c r="G77" s="4"/>
      <c r="H77" s="44"/>
      <c r="I77" s="45">
        <f>H77+E77+D77</f>
        <v>3.66</v>
      </c>
      <c r="J77" s="46">
        <f t="shared" si="36"/>
        <v>5453400</v>
      </c>
      <c r="K77" s="5"/>
      <c r="L77" s="46">
        <v>149000</v>
      </c>
      <c r="M77" s="153">
        <f t="shared" si="37"/>
        <v>2181360</v>
      </c>
      <c r="N77" s="153">
        <f t="shared" si="38"/>
        <v>436272</v>
      </c>
      <c r="O77" s="153">
        <f t="shared" si="39"/>
        <v>81801</v>
      </c>
      <c r="P77" s="153">
        <f t="shared" si="40"/>
        <v>54534</v>
      </c>
      <c r="Q77" s="46">
        <f>J77+L77+M77-N77-O77-P77</f>
        <v>7211153</v>
      </c>
      <c r="R77" s="129"/>
      <c r="S77" s="123">
        <f t="shared" si="41"/>
        <v>4880793</v>
      </c>
      <c r="T77" s="123">
        <f t="shared" si="42"/>
        <v>572607</v>
      </c>
      <c r="U77" s="123">
        <f t="shared" si="15"/>
        <v>0</v>
      </c>
      <c r="V77" s="123">
        <f t="shared" si="16"/>
        <v>0</v>
      </c>
      <c r="W77" s="123">
        <f t="shared" si="43"/>
        <v>0</v>
      </c>
      <c r="X77" s="123">
        <f t="shared" si="44"/>
        <v>0</v>
      </c>
      <c r="Y77" s="126" t="s">
        <v>162</v>
      </c>
      <c r="Z77" s="126" t="s">
        <v>163</v>
      </c>
      <c r="AA77" s="123">
        <f t="shared" si="30"/>
        <v>5453400</v>
      </c>
      <c r="AB77" s="123">
        <f t="shared" si="31"/>
        <v>954344.99999999988</v>
      </c>
      <c r="AC77" s="123">
        <f t="shared" si="32"/>
        <v>163602</v>
      </c>
      <c r="AD77" s="123">
        <f t="shared" si="33"/>
        <v>109068</v>
      </c>
      <c r="AE77" s="127">
        <f t="shared" si="34"/>
        <v>54534</v>
      </c>
      <c r="AF77" s="107">
        <f t="shared" si="35"/>
        <v>15567527.32</v>
      </c>
    </row>
    <row r="78" spans="1:32" s="30" customFormat="1" ht="20.100000000000001" customHeight="1">
      <c r="A78" s="125">
        <v>55</v>
      </c>
      <c r="B78" s="12" t="s">
        <v>102</v>
      </c>
      <c r="C78" s="1"/>
      <c r="D78" s="12">
        <v>3.46</v>
      </c>
      <c r="E78" s="2"/>
      <c r="F78" s="3"/>
      <c r="G78" s="4"/>
      <c r="H78" s="44"/>
      <c r="I78" s="45">
        <f>H78+E78+D78</f>
        <v>3.46</v>
      </c>
      <c r="J78" s="46">
        <f t="shared" si="36"/>
        <v>5155400</v>
      </c>
      <c r="K78" s="5"/>
      <c r="L78" s="5"/>
      <c r="M78" s="153">
        <f t="shared" si="37"/>
        <v>2062160</v>
      </c>
      <c r="N78" s="153">
        <f t="shared" si="38"/>
        <v>412432</v>
      </c>
      <c r="O78" s="153">
        <f t="shared" si="39"/>
        <v>77330.999999999985</v>
      </c>
      <c r="P78" s="153">
        <f t="shared" si="40"/>
        <v>51554</v>
      </c>
      <c r="Q78" s="46">
        <f>J78+L78+M78-N78-O78-P78</f>
        <v>6676243</v>
      </c>
      <c r="R78" s="129"/>
      <c r="S78" s="123">
        <f t="shared" si="41"/>
        <v>4614083</v>
      </c>
      <c r="T78" s="123">
        <f t="shared" si="42"/>
        <v>541317</v>
      </c>
      <c r="U78" s="123">
        <f t="shared" si="15"/>
        <v>0</v>
      </c>
      <c r="V78" s="123">
        <f t="shared" si="16"/>
        <v>0</v>
      </c>
      <c r="W78" s="123">
        <f t="shared" si="43"/>
        <v>0</v>
      </c>
      <c r="X78" s="123">
        <f t="shared" si="44"/>
        <v>0</v>
      </c>
      <c r="Y78" s="126" t="s">
        <v>162</v>
      </c>
      <c r="Z78" s="126" t="s">
        <v>163</v>
      </c>
      <c r="AA78" s="123">
        <f t="shared" si="30"/>
        <v>5155400</v>
      </c>
      <c r="AB78" s="123">
        <f t="shared" si="31"/>
        <v>902195</v>
      </c>
      <c r="AC78" s="123">
        <f t="shared" si="32"/>
        <v>154662</v>
      </c>
      <c r="AD78" s="123">
        <f t="shared" si="33"/>
        <v>103108</v>
      </c>
      <c r="AE78" s="127">
        <f t="shared" si="34"/>
        <v>51554</v>
      </c>
      <c r="AF78" s="107">
        <f t="shared" si="35"/>
        <v>14435126.92</v>
      </c>
    </row>
    <row r="79" spans="1:32" s="30" customFormat="1" ht="20.100000000000001" customHeight="1">
      <c r="A79" s="125"/>
      <c r="B79" s="13" t="s">
        <v>104</v>
      </c>
      <c r="C79" s="1"/>
      <c r="D79" s="12"/>
      <c r="E79" s="2"/>
      <c r="F79" s="3"/>
      <c r="G79" s="4"/>
      <c r="H79" s="44"/>
      <c r="I79" s="45"/>
      <c r="J79" s="46"/>
      <c r="K79" s="5"/>
      <c r="L79" s="5"/>
      <c r="M79" s="153"/>
      <c r="N79" s="153"/>
      <c r="O79" s="153"/>
      <c r="P79" s="153"/>
      <c r="Q79" s="46"/>
      <c r="R79" s="129"/>
      <c r="S79" s="123">
        <f t="shared" si="41"/>
        <v>0</v>
      </c>
      <c r="T79" s="123">
        <f t="shared" si="42"/>
        <v>0</v>
      </c>
      <c r="U79" s="123">
        <f t="shared" si="15"/>
        <v>0</v>
      </c>
      <c r="V79" s="123">
        <f t="shared" si="16"/>
        <v>0</v>
      </c>
      <c r="W79" s="123">
        <f t="shared" si="43"/>
        <v>0</v>
      </c>
      <c r="X79" s="123">
        <f t="shared" si="44"/>
        <v>0</v>
      </c>
      <c r="Y79" s="126" t="s">
        <v>162</v>
      </c>
      <c r="Z79" s="126" t="s">
        <v>163</v>
      </c>
      <c r="AA79" s="123">
        <f t="shared" si="30"/>
        <v>0</v>
      </c>
      <c r="AB79" s="123">
        <f t="shared" si="31"/>
        <v>0</v>
      </c>
      <c r="AC79" s="123">
        <f t="shared" si="32"/>
        <v>0</v>
      </c>
      <c r="AD79" s="123">
        <f t="shared" si="33"/>
        <v>0</v>
      </c>
      <c r="AE79" s="127">
        <f t="shared" si="34"/>
        <v>0</v>
      </c>
      <c r="AF79" s="107">
        <f t="shared" si="35"/>
        <v>0</v>
      </c>
    </row>
    <row r="80" spans="1:32" s="79" customFormat="1" ht="20.100000000000001" customHeight="1">
      <c r="A80" s="125">
        <v>56</v>
      </c>
      <c r="B80" s="12" t="s">
        <v>105</v>
      </c>
      <c r="C80" s="1"/>
      <c r="D80" s="12">
        <v>4.0599999999999996</v>
      </c>
      <c r="E80" s="2"/>
      <c r="F80" s="3"/>
      <c r="G80" s="98">
        <v>0.06</v>
      </c>
      <c r="H80" s="151">
        <v>0.24</v>
      </c>
      <c r="I80" s="45">
        <f>H80+E80+D80</f>
        <v>4.3</v>
      </c>
      <c r="J80" s="46">
        <f t="shared" si="36"/>
        <v>6407000</v>
      </c>
      <c r="K80" s="5"/>
      <c r="L80" s="5">
        <v>149000</v>
      </c>
      <c r="M80" s="153">
        <f t="shared" si="37"/>
        <v>2562800</v>
      </c>
      <c r="N80" s="153">
        <f t="shared" si="38"/>
        <v>512560</v>
      </c>
      <c r="O80" s="153">
        <f t="shared" si="39"/>
        <v>96105</v>
      </c>
      <c r="P80" s="153">
        <f t="shared" si="40"/>
        <v>64070</v>
      </c>
      <c r="Q80" s="46">
        <f>J80+L80+M80-N80-O80-P80</f>
        <v>8446065</v>
      </c>
      <c r="R80" s="129"/>
      <c r="S80" s="123">
        <f t="shared" si="41"/>
        <v>5414213</v>
      </c>
      <c r="T80" s="123">
        <f t="shared" si="42"/>
        <v>635186.99999999988</v>
      </c>
      <c r="U80" s="123">
        <f t="shared" ref="U80:U134" si="45">E80*1490000*Y80</f>
        <v>0</v>
      </c>
      <c r="V80" s="123">
        <f t="shared" ref="V80:V134" si="46">E80*1490000*Z80</f>
        <v>0</v>
      </c>
      <c r="W80" s="123">
        <f t="shared" si="43"/>
        <v>320052</v>
      </c>
      <c r="X80" s="123">
        <f t="shared" si="44"/>
        <v>37548</v>
      </c>
      <c r="Y80" s="126" t="s">
        <v>162</v>
      </c>
      <c r="Z80" s="126" t="s">
        <v>163</v>
      </c>
      <c r="AA80" s="123">
        <f t="shared" si="30"/>
        <v>6407000</v>
      </c>
      <c r="AB80" s="123">
        <f t="shared" si="31"/>
        <v>1121225</v>
      </c>
      <c r="AC80" s="123">
        <f t="shared" si="32"/>
        <v>192210</v>
      </c>
      <c r="AD80" s="123">
        <f t="shared" si="33"/>
        <v>128140</v>
      </c>
      <c r="AE80" s="127">
        <f t="shared" si="34"/>
        <v>64070</v>
      </c>
      <c r="AF80" s="107">
        <f t="shared" si="35"/>
        <v>18237608.66</v>
      </c>
    </row>
    <row r="81" spans="1:32" s="30" customFormat="1" ht="20.100000000000001" customHeight="1">
      <c r="A81" s="125">
        <v>57</v>
      </c>
      <c r="B81" s="14" t="s">
        <v>106</v>
      </c>
      <c r="C81" s="1"/>
      <c r="D81" s="12">
        <v>2.2599999999999998</v>
      </c>
      <c r="E81" s="2"/>
      <c r="F81" s="3"/>
      <c r="G81" s="4"/>
      <c r="H81" s="44"/>
      <c r="I81" s="45">
        <f>H81+E81+D81</f>
        <v>2.2599999999999998</v>
      </c>
      <c r="J81" s="46">
        <f t="shared" si="36"/>
        <v>3367399.9999999995</v>
      </c>
      <c r="K81" s="5"/>
      <c r="L81" s="5"/>
      <c r="M81" s="153">
        <f t="shared" si="37"/>
        <v>1346960</v>
      </c>
      <c r="N81" s="153">
        <f t="shared" si="38"/>
        <v>269391.99999999994</v>
      </c>
      <c r="O81" s="153">
        <f t="shared" si="39"/>
        <v>50510.999999999985</v>
      </c>
      <c r="P81" s="153">
        <f t="shared" si="40"/>
        <v>33673.999999999993</v>
      </c>
      <c r="Q81" s="46">
        <f>J81+L81+M81-N81-O81-P81</f>
        <v>4360783</v>
      </c>
      <c r="R81" s="129"/>
      <c r="S81" s="123">
        <f t="shared" si="41"/>
        <v>3013823</v>
      </c>
      <c r="T81" s="123">
        <f t="shared" si="42"/>
        <v>353576.99999999994</v>
      </c>
      <c r="U81" s="123">
        <f t="shared" si="45"/>
        <v>0</v>
      </c>
      <c r="V81" s="123">
        <f t="shared" si="46"/>
        <v>0</v>
      </c>
      <c r="W81" s="123">
        <f t="shared" si="43"/>
        <v>0</v>
      </c>
      <c r="X81" s="123">
        <f t="shared" si="44"/>
        <v>0</v>
      </c>
      <c r="Y81" s="126" t="s">
        <v>162</v>
      </c>
      <c r="Z81" s="126" t="s">
        <v>163</v>
      </c>
      <c r="AA81" s="123">
        <f t="shared" si="30"/>
        <v>3367400</v>
      </c>
      <c r="AB81" s="123">
        <f t="shared" si="31"/>
        <v>589295</v>
      </c>
      <c r="AC81" s="123">
        <f t="shared" si="32"/>
        <v>101022</v>
      </c>
      <c r="AD81" s="123">
        <v>67348</v>
      </c>
      <c r="AE81" s="127">
        <f t="shared" si="34"/>
        <v>33674</v>
      </c>
      <c r="AF81" s="107">
        <f t="shared" si="35"/>
        <v>9428724.5199999996</v>
      </c>
    </row>
    <row r="82" spans="1:32" s="30" customFormat="1" ht="20.100000000000001" customHeight="1">
      <c r="A82" s="125">
        <v>58</v>
      </c>
      <c r="B82" s="12" t="s">
        <v>107</v>
      </c>
      <c r="C82" s="43" t="s">
        <v>158</v>
      </c>
      <c r="D82" s="12">
        <v>3.66</v>
      </c>
      <c r="E82" s="43">
        <v>0.2</v>
      </c>
      <c r="F82" s="3"/>
      <c r="G82" s="4"/>
      <c r="H82" s="44"/>
      <c r="I82" s="45">
        <f>H82+E82+D82</f>
        <v>3.8600000000000003</v>
      </c>
      <c r="J82" s="46">
        <f t="shared" si="36"/>
        <v>5751400.0000000009</v>
      </c>
      <c r="K82" s="5"/>
      <c r="L82" s="5"/>
      <c r="M82" s="153">
        <f t="shared" si="37"/>
        <v>2300560.0000000005</v>
      </c>
      <c r="N82" s="153">
        <f t="shared" si="38"/>
        <v>460112.00000000006</v>
      </c>
      <c r="O82" s="153">
        <f t="shared" si="39"/>
        <v>86271</v>
      </c>
      <c r="P82" s="153">
        <f t="shared" si="40"/>
        <v>57514.000000000007</v>
      </c>
      <c r="Q82" s="46">
        <f>J82+L82+M82-N82-O82-P82</f>
        <v>7448063.0000000019</v>
      </c>
      <c r="R82" s="129"/>
      <c r="S82" s="123">
        <f t="shared" si="41"/>
        <v>4880793</v>
      </c>
      <c r="T82" s="123">
        <f t="shared" si="42"/>
        <v>572607</v>
      </c>
      <c r="U82" s="123">
        <f t="shared" si="45"/>
        <v>266710</v>
      </c>
      <c r="V82" s="123">
        <f t="shared" si="46"/>
        <v>31290</v>
      </c>
      <c r="W82" s="123">
        <f t="shared" si="43"/>
        <v>0</v>
      </c>
      <c r="X82" s="123">
        <f t="shared" si="44"/>
        <v>0</v>
      </c>
      <c r="Y82" s="126" t="s">
        <v>162</v>
      </c>
      <c r="Z82" s="126" t="s">
        <v>163</v>
      </c>
      <c r="AA82" s="123">
        <f t="shared" si="30"/>
        <v>5751400</v>
      </c>
      <c r="AB82" s="123">
        <f t="shared" si="31"/>
        <v>1006494.9999999999</v>
      </c>
      <c r="AC82" s="123">
        <f t="shared" si="32"/>
        <v>172542</v>
      </c>
      <c r="AD82" s="123">
        <f t="shared" si="33"/>
        <v>115028</v>
      </c>
      <c r="AE82" s="127">
        <f t="shared" si="34"/>
        <v>57514</v>
      </c>
      <c r="AF82" s="107">
        <f t="shared" si="35"/>
        <v>16103927.720000003</v>
      </c>
    </row>
    <row r="83" spans="1:32" s="30" customFormat="1" ht="20.100000000000001" customHeight="1">
      <c r="A83" s="125">
        <v>59</v>
      </c>
      <c r="B83" s="14" t="s">
        <v>108</v>
      </c>
      <c r="C83" s="1"/>
      <c r="D83" s="12">
        <v>2.41</v>
      </c>
      <c r="E83" s="2"/>
      <c r="F83" s="3"/>
      <c r="G83" s="4"/>
      <c r="H83" s="44"/>
      <c r="I83" s="45">
        <f>H83+E83+D83</f>
        <v>2.41</v>
      </c>
      <c r="J83" s="46">
        <f t="shared" si="36"/>
        <v>3590900</v>
      </c>
      <c r="K83" s="5"/>
      <c r="L83" s="5"/>
      <c r="M83" s="153">
        <f t="shared" si="37"/>
        <v>1436360</v>
      </c>
      <c r="N83" s="153">
        <f t="shared" si="38"/>
        <v>287272</v>
      </c>
      <c r="O83" s="153">
        <f t="shared" si="39"/>
        <v>53863.5</v>
      </c>
      <c r="P83" s="153">
        <f t="shared" si="40"/>
        <v>35909</v>
      </c>
      <c r="Q83" s="46">
        <f>J83+L83+M83-N83-O83-P83</f>
        <v>4650215.5</v>
      </c>
      <c r="R83" s="129"/>
      <c r="S83" s="123">
        <f t="shared" si="41"/>
        <v>3213855.5</v>
      </c>
      <c r="T83" s="123">
        <f t="shared" si="42"/>
        <v>377044.5</v>
      </c>
      <c r="U83" s="123">
        <f t="shared" si="45"/>
        <v>0</v>
      </c>
      <c r="V83" s="123">
        <f t="shared" si="46"/>
        <v>0</v>
      </c>
      <c r="W83" s="123">
        <f t="shared" si="43"/>
        <v>0</v>
      </c>
      <c r="X83" s="123">
        <f t="shared" si="44"/>
        <v>0</v>
      </c>
      <c r="Y83" s="126" t="s">
        <v>162</v>
      </c>
      <c r="Z83" s="126" t="s">
        <v>163</v>
      </c>
      <c r="AA83" s="123">
        <f t="shared" si="30"/>
        <v>3590900</v>
      </c>
      <c r="AB83" s="123">
        <f t="shared" si="31"/>
        <v>628407.5</v>
      </c>
      <c r="AC83" s="123">
        <f t="shared" si="32"/>
        <v>107727</v>
      </c>
      <c r="AD83" s="123">
        <f t="shared" si="33"/>
        <v>71818</v>
      </c>
      <c r="AE83" s="127">
        <f t="shared" si="34"/>
        <v>35909</v>
      </c>
      <c r="AF83" s="107">
        <f t="shared" si="35"/>
        <v>10054524.82</v>
      </c>
    </row>
    <row r="84" spans="1:32" s="30" customFormat="1" ht="20.100000000000001" customHeight="1">
      <c r="A84" s="125"/>
      <c r="B84" s="13" t="s">
        <v>109</v>
      </c>
      <c r="C84" s="1"/>
      <c r="D84" s="12"/>
      <c r="E84" s="2"/>
      <c r="F84" s="3"/>
      <c r="G84" s="4"/>
      <c r="H84" s="44"/>
      <c r="I84" s="45"/>
      <c r="J84" s="46"/>
      <c r="K84" s="5"/>
      <c r="L84" s="5"/>
      <c r="M84" s="153"/>
      <c r="N84" s="153"/>
      <c r="O84" s="153"/>
      <c r="P84" s="153"/>
      <c r="Q84" s="46"/>
      <c r="R84" s="129"/>
      <c r="S84" s="123">
        <f t="shared" si="41"/>
        <v>0</v>
      </c>
      <c r="T84" s="123">
        <f t="shared" si="42"/>
        <v>0</v>
      </c>
      <c r="U84" s="123">
        <f t="shared" si="45"/>
        <v>0</v>
      </c>
      <c r="V84" s="123">
        <f t="shared" si="46"/>
        <v>0</v>
      </c>
      <c r="W84" s="123">
        <f t="shared" si="43"/>
        <v>0</v>
      </c>
      <c r="X84" s="123">
        <f t="shared" si="44"/>
        <v>0</v>
      </c>
      <c r="Y84" s="126" t="s">
        <v>162</v>
      </c>
      <c r="Z84" s="126" t="s">
        <v>163</v>
      </c>
      <c r="AA84" s="123">
        <f t="shared" si="30"/>
        <v>0</v>
      </c>
      <c r="AB84" s="123">
        <f t="shared" si="31"/>
        <v>0</v>
      </c>
      <c r="AC84" s="123">
        <f t="shared" si="32"/>
        <v>0</v>
      </c>
      <c r="AD84" s="123">
        <f t="shared" si="33"/>
        <v>0</v>
      </c>
      <c r="AE84" s="127">
        <f t="shared" si="34"/>
        <v>0</v>
      </c>
      <c r="AF84" s="107">
        <f t="shared" si="35"/>
        <v>0</v>
      </c>
    </row>
    <row r="85" spans="1:32" s="30" customFormat="1" ht="20.100000000000001" customHeight="1">
      <c r="A85" s="125">
        <v>60</v>
      </c>
      <c r="B85" s="12" t="s">
        <v>110</v>
      </c>
      <c r="C85" s="1"/>
      <c r="D85" s="12">
        <v>2.2599999999999998</v>
      </c>
      <c r="E85" s="2"/>
      <c r="F85" s="3"/>
      <c r="G85" s="4"/>
      <c r="H85" s="44"/>
      <c r="I85" s="45">
        <f>H85+E85+D85</f>
        <v>2.2599999999999998</v>
      </c>
      <c r="J85" s="46">
        <f t="shared" si="36"/>
        <v>3367399.9999999995</v>
      </c>
      <c r="K85" s="5"/>
      <c r="L85" s="5"/>
      <c r="M85" s="153">
        <f t="shared" si="37"/>
        <v>1346960</v>
      </c>
      <c r="N85" s="153">
        <f t="shared" si="38"/>
        <v>269391.99999999994</v>
      </c>
      <c r="O85" s="153">
        <f t="shared" si="39"/>
        <v>50510.999999999985</v>
      </c>
      <c r="P85" s="153">
        <f t="shared" si="40"/>
        <v>33673.999999999993</v>
      </c>
      <c r="Q85" s="46">
        <f>J85+L85+M85-N85-O85-P85</f>
        <v>4360783</v>
      </c>
      <c r="R85" s="129"/>
      <c r="S85" s="123">
        <f t="shared" si="41"/>
        <v>3013823</v>
      </c>
      <c r="T85" s="123">
        <f t="shared" si="42"/>
        <v>353576.99999999994</v>
      </c>
      <c r="U85" s="123">
        <f t="shared" si="45"/>
        <v>0</v>
      </c>
      <c r="V85" s="123">
        <f t="shared" si="46"/>
        <v>0</v>
      </c>
      <c r="W85" s="123">
        <f t="shared" si="43"/>
        <v>0</v>
      </c>
      <c r="X85" s="123">
        <f t="shared" si="44"/>
        <v>0</v>
      </c>
      <c r="Y85" s="126" t="s">
        <v>162</v>
      </c>
      <c r="Z85" s="126" t="s">
        <v>163</v>
      </c>
      <c r="AA85" s="123">
        <f t="shared" si="30"/>
        <v>3367400</v>
      </c>
      <c r="AB85" s="123">
        <f t="shared" si="31"/>
        <v>589295</v>
      </c>
      <c r="AC85" s="123">
        <f t="shared" si="32"/>
        <v>101022</v>
      </c>
      <c r="AD85" s="123">
        <f t="shared" si="33"/>
        <v>67348</v>
      </c>
      <c r="AE85" s="127">
        <f t="shared" si="34"/>
        <v>33674</v>
      </c>
      <c r="AF85" s="107">
        <f t="shared" si="35"/>
        <v>9428724.5199999996</v>
      </c>
    </row>
    <row r="86" spans="1:32" s="30" customFormat="1" ht="20.100000000000001" customHeight="1">
      <c r="A86" s="125">
        <v>61</v>
      </c>
      <c r="B86" s="12" t="s">
        <v>110</v>
      </c>
      <c r="C86" s="1"/>
      <c r="D86" s="12">
        <v>3.26</v>
      </c>
      <c r="E86" s="2"/>
      <c r="F86" s="3"/>
      <c r="G86" s="4"/>
      <c r="H86" s="44"/>
      <c r="I86" s="45">
        <f>H86+E86+D86</f>
        <v>3.26</v>
      </c>
      <c r="J86" s="46">
        <f t="shared" si="36"/>
        <v>4857400</v>
      </c>
      <c r="K86" s="5"/>
      <c r="L86" s="5">
        <v>149000</v>
      </c>
      <c r="M86" s="153">
        <f t="shared" si="37"/>
        <v>1942960</v>
      </c>
      <c r="N86" s="153">
        <f t="shared" si="38"/>
        <v>388592</v>
      </c>
      <c r="O86" s="153">
        <f t="shared" si="39"/>
        <v>72860.999999999985</v>
      </c>
      <c r="P86" s="153">
        <f t="shared" si="40"/>
        <v>48574</v>
      </c>
      <c r="Q86" s="46">
        <f>J86+L86+M86-N86-O86-P86</f>
        <v>6439333</v>
      </c>
      <c r="R86" s="129"/>
      <c r="S86" s="123">
        <f t="shared" si="41"/>
        <v>4347373</v>
      </c>
      <c r="T86" s="123">
        <f t="shared" si="42"/>
        <v>510027</v>
      </c>
      <c r="U86" s="123">
        <f t="shared" si="45"/>
        <v>0</v>
      </c>
      <c r="V86" s="123">
        <f t="shared" si="46"/>
        <v>0</v>
      </c>
      <c r="W86" s="123">
        <f t="shared" si="43"/>
        <v>0</v>
      </c>
      <c r="X86" s="123">
        <f t="shared" si="44"/>
        <v>0</v>
      </c>
      <c r="Y86" s="126" t="s">
        <v>162</v>
      </c>
      <c r="Z86" s="126" t="s">
        <v>163</v>
      </c>
      <c r="AA86" s="123">
        <f t="shared" si="30"/>
        <v>4857400</v>
      </c>
      <c r="AB86" s="123">
        <f t="shared" si="31"/>
        <v>850045</v>
      </c>
      <c r="AC86" s="123">
        <f t="shared" si="32"/>
        <v>145722</v>
      </c>
      <c r="AD86" s="123">
        <f t="shared" si="33"/>
        <v>97148</v>
      </c>
      <c r="AE86" s="127">
        <f t="shared" si="34"/>
        <v>48574</v>
      </c>
      <c r="AF86" s="107">
        <f t="shared" si="35"/>
        <v>13898726.52</v>
      </c>
    </row>
    <row r="87" spans="1:32" s="30" customFormat="1" ht="20.100000000000001" customHeight="1">
      <c r="A87" s="125">
        <v>62</v>
      </c>
      <c r="B87" s="12" t="s">
        <v>111</v>
      </c>
      <c r="C87" s="1"/>
      <c r="D87" s="12">
        <v>3.03</v>
      </c>
      <c r="E87" s="2"/>
      <c r="F87" s="3"/>
      <c r="G87" s="4"/>
      <c r="H87" s="44"/>
      <c r="I87" s="45">
        <f>H87+E87+D87</f>
        <v>3.03</v>
      </c>
      <c r="J87" s="46">
        <f t="shared" si="36"/>
        <v>4514700</v>
      </c>
      <c r="K87" s="5"/>
      <c r="L87" s="5"/>
      <c r="M87" s="153">
        <f t="shared" si="37"/>
        <v>1805880</v>
      </c>
      <c r="N87" s="153">
        <f t="shared" si="38"/>
        <v>361176</v>
      </c>
      <c r="O87" s="153">
        <f t="shared" si="39"/>
        <v>67720.5</v>
      </c>
      <c r="P87" s="153">
        <f t="shared" si="40"/>
        <v>45147</v>
      </c>
      <c r="Q87" s="46">
        <f>J87+L87+M87-N87-O87-P87</f>
        <v>5846536.5</v>
      </c>
      <c r="R87" s="129"/>
      <c r="S87" s="123">
        <f t="shared" si="41"/>
        <v>4040656.5</v>
      </c>
      <c r="T87" s="123">
        <f t="shared" si="42"/>
        <v>474043.5</v>
      </c>
      <c r="U87" s="123">
        <f t="shared" si="45"/>
        <v>0</v>
      </c>
      <c r="V87" s="123">
        <f t="shared" si="46"/>
        <v>0</v>
      </c>
      <c r="W87" s="123">
        <f t="shared" si="43"/>
        <v>0</v>
      </c>
      <c r="X87" s="123">
        <f t="shared" si="44"/>
        <v>0</v>
      </c>
      <c r="Y87" s="126" t="s">
        <v>162</v>
      </c>
      <c r="Z87" s="126" t="s">
        <v>163</v>
      </c>
      <c r="AA87" s="123">
        <f t="shared" si="30"/>
        <v>4514700</v>
      </c>
      <c r="AB87" s="123">
        <f t="shared" si="31"/>
        <v>790072.5</v>
      </c>
      <c r="AC87" s="123">
        <f t="shared" si="32"/>
        <v>135441</v>
      </c>
      <c r="AD87" s="123">
        <f t="shared" si="33"/>
        <v>90294</v>
      </c>
      <c r="AE87" s="127">
        <f t="shared" si="34"/>
        <v>45147</v>
      </c>
      <c r="AF87" s="107">
        <f t="shared" si="35"/>
        <v>12641166.059999999</v>
      </c>
    </row>
    <row r="88" spans="1:32" s="95" customFormat="1" ht="20.100000000000001" customHeight="1">
      <c r="A88" s="125">
        <v>63</v>
      </c>
      <c r="B88" s="12" t="s">
        <v>112</v>
      </c>
      <c r="C88" s="1"/>
      <c r="D88" s="12">
        <v>3.03</v>
      </c>
      <c r="E88" s="2"/>
      <c r="F88" s="3"/>
      <c r="G88" s="4"/>
      <c r="H88" s="44"/>
      <c r="I88" s="45">
        <f>H88+E88+D88</f>
        <v>3.03</v>
      </c>
      <c r="J88" s="46">
        <f t="shared" si="36"/>
        <v>4514700</v>
      </c>
      <c r="K88" s="5"/>
      <c r="L88" s="5"/>
      <c r="M88" s="153">
        <f t="shared" si="37"/>
        <v>1805880</v>
      </c>
      <c r="N88" s="153">
        <f t="shared" si="38"/>
        <v>361176</v>
      </c>
      <c r="O88" s="153">
        <f t="shared" si="39"/>
        <v>67720.5</v>
      </c>
      <c r="P88" s="153">
        <f t="shared" si="40"/>
        <v>45147</v>
      </c>
      <c r="Q88" s="46">
        <f>J88+L88+M88-N88-O88-P88</f>
        <v>5846536.5</v>
      </c>
      <c r="R88" s="129"/>
      <c r="S88" s="123">
        <f t="shared" si="41"/>
        <v>4040656.5</v>
      </c>
      <c r="T88" s="123">
        <f t="shared" si="42"/>
        <v>474043.5</v>
      </c>
      <c r="U88" s="123">
        <f t="shared" si="45"/>
        <v>0</v>
      </c>
      <c r="V88" s="123">
        <f t="shared" si="46"/>
        <v>0</v>
      </c>
      <c r="W88" s="123">
        <f t="shared" si="43"/>
        <v>0</v>
      </c>
      <c r="X88" s="123">
        <f t="shared" si="44"/>
        <v>0</v>
      </c>
      <c r="Y88" s="126" t="s">
        <v>162</v>
      </c>
      <c r="Z88" s="126" t="s">
        <v>163</v>
      </c>
      <c r="AA88" s="123">
        <f t="shared" si="30"/>
        <v>4514700</v>
      </c>
      <c r="AB88" s="123">
        <f t="shared" si="31"/>
        <v>790072.5</v>
      </c>
      <c r="AC88" s="123">
        <f t="shared" si="32"/>
        <v>135441</v>
      </c>
      <c r="AD88" s="123">
        <f t="shared" si="33"/>
        <v>90294</v>
      </c>
      <c r="AE88" s="127">
        <f t="shared" si="34"/>
        <v>45147</v>
      </c>
      <c r="AF88" s="107">
        <f t="shared" si="35"/>
        <v>12641166.059999999</v>
      </c>
    </row>
    <row r="89" spans="1:32" s="95" customFormat="1" ht="20.100000000000001" customHeight="1">
      <c r="A89" s="125">
        <v>64</v>
      </c>
      <c r="B89" s="12" t="s">
        <v>113</v>
      </c>
      <c r="C89" s="43" t="s">
        <v>158</v>
      </c>
      <c r="D89" s="12"/>
      <c r="E89" s="43"/>
      <c r="F89" s="3"/>
      <c r="G89" s="4"/>
      <c r="H89" s="44"/>
      <c r="I89" s="45"/>
      <c r="J89" s="46"/>
      <c r="K89" s="5"/>
      <c r="L89" s="5"/>
      <c r="M89" s="153"/>
      <c r="N89" s="153"/>
      <c r="O89" s="153"/>
      <c r="P89" s="153"/>
      <c r="Q89" s="46"/>
      <c r="R89" s="129"/>
      <c r="S89" s="123">
        <f t="shared" si="41"/>
        <v>0</v>
      </c>
      <c r="T89" s="123">
        <f t="shared" si="42"/>
        <v>0</v>
      </c>
      <c r="U89" s="123">
        <f t="shared" si="45"/>
        <v>0</v>
      </c>
      <c r="V89" s="123">
        <f t="shared" si="46"/>
        <v>0</v>
      </c>
      <c r="W89" s="123">
        <f t="shared" si="43"/>
        <v>0</v>
      </c>
      <c r="X89" s="123">
        <f t="shared" si="44"/>
        <v>0</v>
      </c>
      <c r="Y89" s="126" t="s">
        <v>162</v>
      </c>
      <c r="Z89" s="126" t="s">
        <v>163</v>
      </c>
      <c r="AA89" s="123">
        <f t="shared" si="30"/>
        <v>0</v>
      </c>
      <c r="AB89" s="123">
        <f t="shared" si="31"/>
        <v>0</v>
      </c>
      <c r="AC89" s="123">
        <f t="shared" si="32"/>
        <v>0</v>
      </c>
      <c r="AD89" s="123">
        <v>73308</v>
      </c>
      <c r="AE89" s="127">
        <f t="shared" si="34"/>
        <v>0</v>
      </c>
      <c r="AF89" s="107">
        <f t="shared" si="35"/>
        <v>0</v>
      </c>
    </row>
    <row r="90" spans="1:32" s="30" customFormat="1" ht="20.100000000000001" customHeight="1">
      <c r="A90" s="125"/>
      <c r="B90" s="13" t="s">
        <v>114</v>
      </c>
      <c r="C90" s="1"/>
      <c r="D90" s="12"/>
      <c r="E90" s="2"/>
      <c r="F90" s="3"/>
      <c r="G90" s="4"/>
      <c r="H90" s="44"/>
      <c r="I90" s="45"/>
      <c r="J90" s="46"/>
      <c r="K90" s="5"/>
      <c r="L90" s="5"/>
      <c r="M90" s="153"/>
      <c r="N90" s="153"/>
      <c r="O90" s="153"/>
      <c r="P90" s="153"/>
      <c r="Q90" s="46"/>
      <c r="R90" s="129"/>
      <c r="S90" s="123">
        <f t="shared" si="41"/>
        <v>0</v>
      </c>
      <c r="T90" s="123">
        <f t="shared" si="42"/>
        <v>0</v>
      </c>
      <c r="U90" s="123">
        <f t="shared" si="45"/>
        <v>0</v>
      </c>
      <c r="V90" s="123">
        <f t="shared" si="46"/>
        <v>0</v>
      </c>
      <c r="W90" s="123">
        <f t="shared" si="43"/>
        <v>0</v>
      </c>
      <c r="X90" s="123">
        <f t="shared" si="44"/>
        <v>0</v>
      </c>
      <c r="Y90" s="126" t="s">
        <v>162</v>
      </c>
      <c r="Z90" s="126" t="s">
        <v>163</v>
      </c>
      <c r="AA90" s="123">
        <f t="shared" si="30"/>
        <v>0</v>
      </c>
      <c r="AB90" s="123">
        <f t="shared" si="31"/>
        <v>0</v>
      </c>
      <c r="AC90" s="123">
        <f t="shared" si="32"/>
        <v>0</v>
      </c>
      <c r="AD90" s="123">
        <f t="shared" si="33"/>
        <v>0</v>
      </c>
      <c r="AE90" s="127">
        <f t="shared" si="34"/>
        <v>0</v>
      </c>
      <c r="AF90" s="107">
        <f t="shared" si="35"/>
        <v>0</v>
      </c>
    </row>
    <row r="91" spans="1:32" s="30" customFormat="1" ht="20.100000000000001" customHeight="1">
      <c r="A91" s="125">
        <v>65</v>
      </c>
      <c r="B91" s="12" t="s">
        <v>103</v>
      </c>
      <c r="C91" s="1"/>
      <c r="D91" s="18">
        <v>3</v>
      </c>
      <c r="E91" s="2">
        <v>0.2</v>
      </c>
      <c r="F91" s="3"/>
      <c r="G91" s="4"/>
      <c r="H91" s="44"/>
      <c r="I91" s="45">
        <f>H91+E91+D91</f>
        <v>3.2</v>
      </c>
      <c r="J91" s="46">
        <f>I91*1490000</f>
        <v>4768000</v>
      </c>
      <c r="K91" s="5"/>
      <c r="L91" s="5"/>
      <c r="M91" s="153">
        <f>(D91+E91+H91)*1490000*40%</f>
        <v>1907200</v>
      </c>
      <c r="N91" s="153">
        <f>(D91+E91+H91)*1490000*8%</f>
        <v>381440</v>
      </c>
      <c r="O91" s="153">
        <f>(D91+E91+H91)*1.5%*1490000</f>
        <v>71520</v>
      </c>
      <c r="P91" s="153">
        <f>(D91+E91+H91)*1490000*1%</f>
        <v>47680</v>
      </c>
      <c r="Q91" s="46">
        <f>J91+L91+M91-N91-O91-P91</f>
        <v>6174560</v>
      </c>
      <c r="R91" s="129"/>
      <c r="S91" s="123">
        <f>D91*Y91*1490000</f>
        <v>4000650</v>
      </c>
      <c r="T91" s="123">
        <f>D91*1490000*Z91</f>
        <v>469350</v>
      </c>
      <c r="U91" s="123">
        <f>E91*1490000*Y91</f>
        <v>266710</v>
      </c>
      <c r="V91" s="123">
        <f>E91*1490000*Z91</f>
        <v>31290</v>
      </c>
      <c r="W91" s="123">
        <f t="shared" si="43"/>
        <v>0</v>
      </c>
      <c r="X91" s="123">
        <f t="shared" si="44"/>
        <v>0</v>
      </c>
      <c r="Y91" s="126" t="s">
        <v>162</v>
      </c>
      <c r="Z91" s="126" t="s">
        <v>163</v>
      </c>
      <c r="AA91" s="123">
        <f t="shared" si="30"/>
        <v>4768000</v>
      </c>
      <c r="AB91" s="123">
        <f t="shared" si="31"/>
        <v>834400</v>
      </c>
      <c r="AC91" s="123">
        <f t="shared" si="32"/>
        <v>143040</v>
      </c>
      <c r="AD91" s="123">
        <f t="shared" si="33"/>
        <v>95360</v>
      </c>
      <c r="AE91" s="127">
        <f t="shared" si="34"/>
        <v>47680</v>
      </c>
      <c r="AF91" s="107">
        <f>SUM(D91:R91)</f>
        <v>13350406.4</v>
      </c>
    </row>
    <row r="92" spans="1:32" s="30" customFormat="1" ht="20.100000000000001" customHeight="1">
      <c r="A92" s="125">
        <v>66</v>
      </c>
      <c r="B92" s="12" t="s">
        <v>91</v>
      </c>
      <c r="C92" s="1"/>
      <c r="D92" s="12">
        <v>2.86</v>
      </c>
      <c r="E92" s="2"/>
      <c r="F92" s="3"/>
      <c r="G92" s="4"/>
      <c r="H92" s="44"/>
      <c r="I92" s="45">
        <f>H92+E92+D92</f>
        <v>2.86</v>
      </c>
      <c r="J92" s="46">
        <f t="shared" si="36"/>
        <v>4261400</v>
      </c>
      <c r="K92" s="5"/>
      <c r="L92" s="5"/>
      <c r="M92" s="153">
        <f t="shared" si="37"/>
        <v>1704560</v>
      </c>
      <c r="N92" s="153">
        <f t="shared" si="38"/>
        <v>340912</v>
      </c>
      <c r="O92" s="153">
        <f t="shared" si="39"/>
        <v>63920.999999999993</v>
      </c>
      <c r="P92" s="153">
        <f t="shared" si="40"/>
        <v>42614</v>
      </c>
      <c r="Q92" s="46">
        <f>J92+L92+M92-N92-O92-P92</f>
        <v>5518513</v>
      </c>
      <c r="R92" s="129"/>
      <c r="S92" s="123">
        <f t="shared" si="41"/>
        <v>3813953</v>
      </c>
      <c r="T92" s="123">
        <f t="shared" si="42"/>
        <v>447447</v>
      </c>
      <c r="U92" s="123">
        <f t="shared" si="45"/>
        <v>0</v>
      </c>
      <c r="V92" s="123">
        <f t="shared" si="46"/>
        <v>0</v>
      </c>
      <c r="W92" s="123">
        <f t="shared" si="43"/>
        <v>0</v>
      </c>
      <c r="X92" s="123">
        <f t="shared" si="44"/>
        <v>0</v>
      </c>
      <c r="Y92" s="126" t="s">
        <v>162</v>
      </c>
      <c r="Z92" s="126" t="s">
        <v>163</v>
      </c>
      <c r="AA92" s="123">
        <f t="shared" si="30"/>
        <v>4261400</v>
      </c>
      <c r="AB92" s="123">
        <f t="shared" si="31"/>
        <v>745745</v>
      </c>
      <c r="AC92" s="123">
        <f t="shared" si="32"/>
        <v>127842</v>
      </c>
      <c r="AD92" s="123">
        <f t="shared" si="33"/>
        <v>85228</v>
      </c>
      <c r="AE92" s="127">
        <f t="shared" si="34"/>
        <v>42614</v>
      </c>
      <c r="AF92" s="107">
        <f t="shared" si="35"/>
        <v>11931925.719999999</v>
      </c>
    </row>
    <row r="93" spans="1:32" s="30" customFormat="1" ht="20.100000000000001" customHeight="1">
      <c r="A93" s="125">
        <v>67</v>
      </c>
      <c r="B93" s="12" t="s">
        <v>116</v>
      </c>
      <c r="C93" s="1"/>
      <c r="D93" s="90">
        <v>4.58</v>
      </c>
      <c r="E93" s="2"/>
      <c r="F93" s="3"/>
      <c r="G93" s="4"/>
      <c r="H93" s="44"/>
      <c r="I93" s="45">
        <f>H93+E93+D93</f>
        <v>4.58</v>
      </c>
      <c r="J93" s="46">
        <f t="shared" si="36"/>
        <v>6824200</v>
      </c>
      <c r="K93" s="5"/>
      <c r="L93" s="5">
        <v>149000</v>
      </c>
      <c r="M93" s="153">
        <f t="shared" si="37"/>
        <v>2729680</v>
      </c>
      <c r="N93" s="153">
        <f t="shared" si="38"/>
        <v>545936</v>
      </c>
      <c r="O93" s="153">
        <f t="shared" si="39"/>
        <v>102363</v>
      </c>
      <c r="P93" s="153">
        <f t="shared" si="40"/>
        <v>68242</v>
      </c>
      <c r="Q93" s="46">
        <f>J93+L93+M93-N93-O93-P93</f>
        <v>8986339</v>
      </c>
      <c r="R93" s="129"/>
      <c r="S93" s="123">
        <f t="shared" si="41"/>
        <v>6107659</v>
      </c>
      <c r="T93" s="123">
        <f t="shared" si="42"/>
        <v>716541</v>
      </c>
      <c r="U93" s="123">
        <f t="shared" si="45"/>
        <v>0</v>
      </c>
      <c r="V93" s="123">
        <f t="shared" si="46"/>
        <v>0</v>
      </c>
      <c r="W93" s="123">
        <f t="shared" si="43"/>
        <v>0</v>
      </c>
      <c r="X93" s="123">
        <f t="shared" si="44"/>
        <v>0</v>
      </c>
      <c r="Y93" s="126" t="s">
        <v>162</v>
      </c>
      <c r="Z93" s="126" t="s">
        <v>163</v>
      </c>
      <c r="AA93" s="123">
        <f t="shared" si="30"/>
        <v>6824200</v>
      </c>
      <c r="AB93" s="123">
        <f t="shared" si="31"/>
        <v>1194235</v>
      </c>
      <c r="AC93" s="123">
        <f t="shared" si="32"/>
        <v>204726</v>
      </c>
      <c r="AD93" s="123">
        <f t="shared" si="33"/>
        <v>136484</v>
      </c>
      <c r="AE93" s="127">
        <f t="shared" si="34"/>
        <v>68242</v>
      </c>
      <c r="AF93" s="107">
        <f t="shared" si="35"/>
        <v>19405769.16</v>
      </c>
    </row>
    <row r="94" spans="1:32" s="30" customFormat="1" ht="20.100000000000001" customHeight="1">
      <c r="A94" s="125">
        <v>68</v>
      </c>
      <c r="B94" s="12" t="s">
        <v>117</v>
      </c>
      <c r="C94" s="1"/>
      <c r="D94" s="12">
        <v>2.46</v>
      </c>
      <c r="E94" s="2"/>
      <c r="F94" s="3"/>
      <c r="G94" s="4"/>
      <c r="H94" s="44"/>
      <c r="I94" s="45">
        <f>H94+E94+D94</f>
        <v>2.46</v>
      </c>
      <c r="J94" s="46">
        <f t="shared" si="36"/>
        <v>3665400</v>
      </c>
      <c r="K94" s="5"/>
      <c r="L94" s="5"/>
      <c r="M94" s="153">
        <f t="shared" si="37"/>
        <v>1466160</v>
      </c>
      <c r="N94" s="153">
        <f t="shared" si="38"/>
        <v>293232</v>
      </c>
      <c r="O94" s="153">
        <f t="shared" si="39"/>
        <v>54980.999999999993</v>
      </c>
      <c r="P94" s="153">
        <f t="shared" si="40"/>
        <v>36654</v>
      </c>
      <c r="Q94" s="46">
        <f>J94+L94+M94-N94-O94-P94</f>
        <v>4746693</v>
      </c>
      <c r="R94" s="129"/>
      <c r="S94" s="123">
        <f t="shared" si="41"/>
        <v>3280533.0000000005</v>
      </c>
      <c r="T94" s="123">
        <f t="shared" si="42"/>
        <v>384867</v>
      </c>
      <c r="U94" s="123">
        <f t="shared" si="45"/>
        <v>0</v>
      </c>
      <c r="V94" s="123">
        <f t="shared" si="46"/>
        <v>0</v>
      </c>
      <c r="W94" s="123">
        <f t="shared" si="43"/>
        <v>0</v>
      </c>
      <c r="X94" s="123">
        <f t="shared" si="44"/>
        <v>0</v>
      </c>
      <c r="Y94" s="126" t="s">
        <v>162</v>
      </c>
      <c r="Z94" s="126" t="s">
        <v>163</v>
      </c>
      <c r="AA94" s="123">
        <f t="shared" si="30"/>
        <v>3665400.0000000005</v>
      </c>
      <c r="AB94" s="123">
        <f t="shared" si="31"/>
        <v>641445</v>
      </c>
      <c r="AC94" s="123">
        <f t="shared" si="32"/>
        <v>109962.00000000001</v>
      </c>
      <c r="AD94" s="123">
        <f t="shared" si="33"/>
        <v>73308.000000000015</v>
      </c>
      <c r="AE94" s="127">
        <f t="shared" si="34"/>
        <v>36654.000000000007</v>
      </c>
      <c r="AF94" s="107">
        <f t="shared" si="35"/>
        <v>10263124.92</v>
      </c>
    </row>
    <row r="95" spans="1:32" s="30" customFormat="1" ht="20.100000000000001" customHeight="1">
      <c r="A95" s="125"/>
      <c r="B95" s="13" t="s">
        <v>118</v>
      </c>
      <c r="C95" s="1"/>
      <c r="D95" s="2"/>
      <c r="E95" s="2"/>
      <c r="F95" s="3"/>
      <c r="G95" s="4"/>
      <c r="H95" s="44"/>
      <c r="I95" s="45"/>
      <c r="J95" s="46"/>
      <c r="K95" s="5"/>
      <c r="L95" s="5"/>
      <c r="M95" s="153"/>
      <c r="N95" s="153"/>
      <c r="O95" s="153"/>
      <c r="P95" s="153"/>
      <c r="Q95" s="46"/>
      <c r="R95" s="129"/>
      <c r="S95" s="123">
        <f t="shared" si="41"/>
        <v>0</v>
      </c>
      <c r="T95" s="123">
        <f t="shared" si="42"/>
        <v>0</v>
      </c>
      <c r="U95" s="123">
        <f t="shared" si="45"/>
        <v>0</v>
      </c>
      <c r="V95" s="123">
        <f t="shared" si="46"/>
        <v>0</v>
      </c>
      <c r="W95" s="123">
        <f t="shared" si="43"/>
        <v>0</v>
      </c>
      <c r="X95" s="123">
        <f t="shared" si="44"/>
        <v>0</v>
      </c>
      <c r="Y95" s="126" t="s">
        <v>162</v>
      </c>
      <c r="Z95" s="126" t="s">
        <v>163</v>
      </c>
      <c r="AA95" s="123">
        <f t="shared" si="30"/>
        <v>0</v>
      </c>
      <c r="AB95" s="123">
        <f t="shared" si="31"/>
        <v>0</v>
      </c>
      <c r="AC95" s="123">
        <f t="shared" si="32"/>
        <v>0</v>
      </c>
      <c r="AD95" s="123">
        <f t="shared" si="33"/>
        <v>0</v>
      </c>
      <c r="AE95" s="127">
        <f t="shared" si="34"/>
        <v>0</v>
      </c>
      <c r="AF95" s="107">
        <f t="shared" si="35"/>
        <v>0</v>
      </c>
    </row>
    <row r="96" spans="1:32" s="30" customFormat="1" ht="20.100000000000001" customHeight="1">
      <c r="A96" s="125">
        <v>69</v>
      </c>
      <c r="B96" s="12" t="s">
        <v>120</v>
      </c>
      <c r="C96" s="1"/>
      <c r="D96" s="12">
        <v>2.2599999999999998</v>
      </c>
      <c r="E96" s="2"/>
      <c r="F96" s="3"/>
      <c r="G96" s="4"/>
      <c r="H96" s="44"/>
      <c r="I96" s="45">
        <f>H96+E96+D96</f>
        <v>2.2599999999999998</v>
      </c>
      <c r="J96" s="46">
        <f t="shared" si="36"/>
        <v>3367399.9999999995</v>
      </c>
      <c r="K96" s="5"/>
      <c r="L96" s="5">
        <v>149000</v>
      </c>
      <c r="M96" s="153">
        <f t="shared" si="37"/>
        <v>1346960</v>
      </c>
      <c r="N96" s="153">
        <f t="shared" si="38"/>
        <v>269391.99999999994</v>
      </c>
      <c r="O96" s="153">
        <f t="shared" si="39"/>
        <v>50510.999999999985</v>
      </c>
      <c r="P96" s="153">
        <f t="shared" si="40"/>
        <v>33673.999999999993</v>
      </c>
      <c r="Q96" s="46">
        <f>J96+L96+M96-N96-O96-P96</f>
        <v>4509783</v>
      </c>
      <c r="R96" s="129"/>
      <c r="S96" s="123">
        <f t="shared" si="41"/>
        <v>3013823</v>
      </c>
      <c r="T96" s="123">
        <f t="shared" si="42"/>
        <v>353576.99999999994</v>
      </c>
      <c r="U96" s="123">
        <f t="shared" si="45"/>
        <v>0</v>
      </c>
      <c r="V96" s="123">
        <f t="shared" si="46"/>
        <v>0</v>
      </c>
      <c r="W96" s="123">
        <f t="shared" si="43"/>
        <v>0</v>
      </c>
      <c r="X96" s="123">
        <f t="shared" si="44"/>
        <v>0</v>
      </c>
      <c r="Y96" s="126" t="s">
        <v>162</v>
      </c>
      <c r="Z96" s="126" t="s">
        <v>163</v>
      </c>
      <c r="AA96" s="123">
        <f t="shared" si="30"/>
        <v>3367400</v>
      </c>
      <c r="AB96" s="123">
        <f t="shared" si="31"/>
        <v>589295</v>
      </c>
      <c r="AC96" s="123">
        <f t="shared" si="32"/>
        <v>101022</v>
      </c>
      <c r="AD96" s="123">
        <f t="shared" si="33"/>
        <v>67348</v>
      </c>
      <c r="AE96" s="127">
        <f t="shared" si="34"/>
        <v>33674</v>
      </c>
      <c r="AF96" s="107">
        <f t="shared" si="35"/>
        <v>9726724.5199999996</v>
      </c>
    </row>
    <row r="97" spans="1:32" s="30" customFormat="1" ht="20.100000000000001" customHeight="1">
      <c r="A97" s="125">
        <v>70</v>
      </c>
      <c r="B97" s="12" t="s">
        <v>121</v>
      </c>
      <c r="C97" s="1"/>
      <c r="D97" s="12">
        <v>3.66</v>
      </c>
      <c r="E97" s="2"/>
      <c r="F97" s="3"/>
      <c r="G97" s="4"/>
      <c r="H97" s="44"/>
      <c r="I97" s="45">
        <f>H97+E97+D97</f>
        <v>3.66</v>
      </c>
      <c r="J97" s="46">
        <f t="shared" si="36"/>
        <v>5453400</v>
      </c>
      <c r="K97" s="5"/>
      <c r="L97" s="5"/>
      <c r="M97" s="153">
        <f t="shared" si="37"/>
        <v>2181360</v>
      </c>
      <c r="N97" s="153">
        <f t="shared" si="38"/>
        <v>436272</v>
      </c>
      <c r="O97" s="153">
        <f t="shared" si="39"/>
        <v>81801</v>
      </c>
      <c r="P97" s="153">
        <f t="shared" si="40"/>
        <v>54534</v>
      </c>
      <c r="Q97" s="46">
        <f>J97+L97+M97-N97-O97-P97</f>
        <v>7062153</v>
      </c>
      <c r="R97" s="129"/>
      <c r="S97" s="123">
        <f t="shared" si="41"/>
        <v>4880793</v>
      </c>
      <c r="T97" s="123">
        <f t="shared" si="42"/>
        <v>572607</v>
      </c>
      <c r="U97" s="123">
        <f t="shared" si="45"/>
        <v>0</v>
      </c>
      <c r="V97" s="123">
        <f t="shared" si="46"/>
        <v>0</v>
      </c>
      <c r="W97" s="123">
        <f t="shared" si="43"/>
        <v>0</v>
      </c>
      <c r="X97" s="123">
        <f t="shared" si="44"/>
        <v>0</v>
      </c>
      <c r="Y97" s="126" t="s">
        <v>162</v>
      </c>
      <c r="Z97" s="126" t="s">
        <v>163</v>
      </c>
      <c r="AA97" s="123">
        <f t="shared" si="30"/>
        <v>5453400</v>
      </c>
      <c r="AB97" s="123">
        <f t="shared" si="31"/>
        <v>954344.99999999988</v>
      </c>
      <c r="AC97" s="123">
        <f t="shared" si="32"/>
        <v>163602</v>
      </c>
      <c r="AD97" s="123">
        <f t="shared" si="33"/>
        <v>109068</v>
      </c>
      <c r="AE97" s="127">
        <f t="shared" si="34"/>
        <v>54534</v>
      </c>
      <c r="AF97" s="107">
        <f t="shared" si="35"/>
        <v>15269527.32</v>
      </c>
    </row>
    <row r="98" spans="1:32" s="30" customFormat="1" ht="20.100000000000001" customHeight="1">
      <c r="A98" s="125">
        <v>71</v>
      </c>
      <c r="B98" s="12" t="s">
        <v>122</v>
      </c>
      <c r="C98" s="43" t="s">
        <v>158</v>
      </c>
      <c r="D98" s="90">
        <v>4.6500000000000004</v>
      </c>
      <c r="E98" s="43">
        <v>0.2</v>
      </c>
      <c r="F98" s="3"/>
      <c r="G98" s="4"/>
      <c r="H98" s="44"/>
      <c r="I98" s="45">
        <f>H98+E98+D98</f>
        <v>4.8500000000000005</v>
      </c>
      <c r="J98" s="46">
        <f t="shared" si="36"/>
        <v>7226500.0000000009</v>
      </c>
      <c r="K98" s="5"/>
      <c r="L98" s="5"/>
      <c r="M98" s="153">
        <f t="shared" si="37"/>
        <v>2890600.0000000005</v>
      </c>
      <c r="N98" s="153">
        <f t="shared" si="38"/>
        <v>578120.00000000012</v>
      </c>
      <c r="O98" s="153">
        <f t="shared" si="39"/>
        <v>108397.50000000001</v>
      </c>
      <c r="P98" s="153">
        <f t="shared" si="40"/>
        <v>72265.000000000015</v>
      </c>
      <c r="Q98" s="46">
        <f>J98+L98+M98-N98-O98-P98</f>
        <v>9358317.5000000019</v>
      </c>
      <c r="R98" s="129"/>
      <c r="S98" s="123">
        <f t="shared" si="41"/>
        <v>6201007.5000000009</v>
      </c>
      <c r="T98" s="123">
        <f t="shared" si="42"/>
        <v>727492.50000000012</v>
      </c>
      <c r="U98" s="123">
        <f t="shared" si="45"/>
        <v>266710</v>
      </c>
      <c r="V98" s="123">
        <f t="shared" si="46"/>
        <v>31290</v>
      </c>
      <c r="W98" s="123">
        <f t="shared" si="43"/>
        <v>0</v>
      </c>
      <c r="X98" s="123">
        <f t="shared" si="44"/>
        <v>0</v>
      </c>
      <c r="Y98" s="126" t="s">
        <v>162</v>
      </c>
      <c r="Z98" s="126" t="s">
        <v>163</v>
      </c>
      <c r="AA98" s="123">
        <f t="shared" si="30"/>
        <v>7226500.0000000009</v>
      </c>
      <c r="AB98" s="123">
        <f t="shared" si="31"/>
        <v>1264637.5</v>
      </c>
      <c r="AC98" s="123">
        <f t="shared" si="32"/>
        <v>216795.00000000003</v>
      </c>
      <c r="AD98" s="123">
        <f t="shared" si="33"/>
        <v>144530.00000000003</v>
      </c>
      <c r="AE98" s="127">
        <f t="shared" si="34"/>
        <v>72265.000000000015</v>
      </c>
      <c r="AF98" s="107">
        <f t="shared" si="35"/>
        <v>20234209.700000003</v>
      </c>
    </row>
    <row r="99" spans="1:32" s="30" customFormat="1" ht="20.100000000000001" customHeight="1">
      <c r="A99" s="125"/>
      <c r="B99" s="13" t="s">
        <v>169</v>
      </c>
      <c r="C99" s="1"/>
      <c r="D99" s="12"/>
      <c r="E99" s="2"/>
      <c r="F99" s="3"/>
      <c r="G99" s="4"/>
      <c r="H99" s="44"/>
      <c r="I99" s="45"/>
      <c r="J99" s="46"/>
      <c r="K99" s="5"/>
      <c r="L99" s="5"/>
      <c r="M99" s="153"/>
      <c r="N99" s="153"/>
      <c r="O99" s="153"/>
      <c r="P99" s="153"/>
      <c r="Q99" s="46"/>
      <c r="R99" s="129"/>
      <c r="S99" s="123">
        <f t="shared" si="41"/>
        <v>0</v>
      </c>
      <c r="T99" s="123">
        <f t="shared" si="42"/>
        <v>0</v>
      </c>
      <c r="U99" s="123">
        <f t="shared" si="45"/>
        <v>0</v>
      </c>
      <c r="V99" s="123">
        <f t="shared" si="46"/>
        <v>0</v>
      </c>
      <c r="W99" s="123">
        <f t="shared" si="43"/>
        <v>0</v>
      </c>
      <c r="X99" s="123">
        <f t="shared" si="44"/>
        <v>0</v>
      </c>
      <c r="Y99" s="126" t="s">
        <v>162</v>
      </c>
      <c r="Z99" s="126" t="s">
        <v>163</v>
      </c>
      <c r="AA99" s="123">
        <f t="shared" si="30"/>
        <v>0</v>
      </c>
      <c r="AB99" s="123">
        <f t="shared" si="31"/>
        <v>0</v>
      </c>
      <c r="AC99" s="123">
        <f t="shared" si="32"/>
        <v>0</v>
      </c>
      <c r="AD99" s="123">
        <f t="shared" si="33"/>
        <v>0</v>
      </c>
      <c r="AE99" s="127">
        <f t="shared" si="34"/>
        <v>0</v>
      </c>
      <c r="AF99" s="107">
        <f t="shared" si="35"/>
        <v>0</v>
      </c>
    </row>
    <row r="100" spans="1:32" s="30" customFormat="1" ht="20.100000000000001" customHeight="1">
      <c r="A100" s="125">
        <v>72</v>
      </c>
      <c r="B100" s="12" t="s">
        <v>69</v>
      </c>
      <c r="C100" s="43" t="s">
        <v>158</v>
      </c>
      <c r="D100" s="149">
        <v>4.6500000000000004</v>
      </c>
      <c r="E100" s="43">
        <v>0.2</v>
      </c>
      <c r="F100" s="3"/>
      <c r="G100" s="4"/>
      <c r="H100" s="44"/>
      <c r="I100" s="45">
        <f>H100+E100+D100</f>
        <v>4.8500000000000005</v>
      </c>
      <c r="J100" s="46">
        <f>I100*1490000</f>
        <v>7226500.0000000009</v>
      </c>
      <c r="K100" s="5"/>
      <c r="L100" s="5"/>
      <c r="M100" s="153">
        <f>(D100+E100+H100)*1490000*40%</f>
        <v>2890600.0000000005</v>
      </c>
      <c r="N100" s="153">
        <f>(D100+E100+H100)*1490000*8%</f>
        <v>578120.00000000012</v>
      </c>
      <c r="O100" s="153">
        <f>(D100+E100+H100)*1.5%*1490000</f>
        <v>108397.50000000001</v>
      </c>
      <c r="P100" s="153">
        <f>(D100+E100+H100)*1490000*1%</f>
        <v>72265.000000000015</v>
      </c>
      <c r="Q100" s="46">
        <f>J100+L100+M100-N100-O100-P100</f>
        <v>9358317.5000000019</v>
      </c>
      <c r="R100" s="129"/>
      <c r="S100" s="123">
        <f>D100*Y100*1490000</f>
        <v>6201007.5000000009</v>
      </c>
      <c r="T100" s="123">
        <f>D100*1490000*Z100</f>
        <v>727492.50000000012</v>
      </c>
      <c r="U100" s="123">
        <f>E100*1490000*Y100</f>
        <v>266710</v>
      </c>
      <c r="V100" s="123">
        <f>E100*1490000*Z100</f>
        <v>31290</v>
      </c>
      <c r="W100" s="123">
        <f t="shared" si="43"/>
        <v>0</v>
      </c>
      <c r="X100" s="123">
        <f t="shared" si="44"/>
        <v>0</v>
      </c>
      <c r="Y100" s="126" t="s">
        <v>162</v>
      </c>
      <c r="Z100" s="126" t="s">
        <v>163</v>
      </c>
      <c r="AA100" s="123">
        <f t="shared" si="30"/>
        <v>7226500.0000000009</v>
      </c>
      <c r="AB100" s="123">
        <f t="shared" si="31"/>
        <v>1264637.5</v>
      </c>
      <c r="AC100" s="123">
        <f t="shared" si="32"/>
        <v>216795.00000000003</v>
      </c>
      <c r="AD100" s="123">
        <f t="shared" si="33"/>
        <v>144530.00000000003</v>
      </c>
      <c r="AE100" s="127">
        <f t="shared" si="34"/>
        <v>72265.000000000015</v>
      </c>
      <c r="AF100" s="130">
        <f t="shared" si="35"/>
        <v>20234209.700000003</v>
      </c>
    </row>
    <row r="101" spans="1:32" s="30" customFormat="1" ht="20.100000000000001" customHeight="1">
      <c r="A101" s="125">
        <v>73</v>
      </c>
      <c r="B101" s="12" t="s">
        <v>124</v>
      </c>
      <c r="C101" s="1"/>
      <c r="D101" s="12">
        <v>2.2599999999999998</v>
      </c>
      <c r="E101" s="2"/>
      <c r="F101" s="3"/>
      <c r="G101" s="4"/>
      <c r="H101" s="44"/>
      <c r="I101" s="45">
        <f t="shared" ref="I101:I105" si="47">H101+E101+D101</f>
        <v>2.2599999999999998</v>
      </c>
      <c r="J101" s="46">
        <f t="shared" si="36"/>
        <v>3367399.9999999995</v>
      </c>
      <c r="K101" s="5"/>
      <c r="L101" s="5"/>
      <c r="M101" s="153">
        <f t="shared" si="37"/>
        <v>1346960</v>
      </c>
      <c r="N101" s="153">
        <f t="shared" si="38"/>
        <v>269391.99999999994</v>
      </c>
      <c r="O101" s="153">
        <f t="shared" si="39"/>
        <v>50510.999999999985</v>
      </c>
      <c r="P101" s="153">
        <f t="shared" si="40"/>
        <v>33673.999999999993</v>
      </c>
      <c r="Q101" s="46">
        <f t="shared" ref="Q101:Q105" si="48">J101+L101+M101-N101-O101-P101</f>
        <v>4360783</v>
      </c>
      <c r="R101" s="129"/>
      <c r="S101" s="123">
        <f t="shared" si="41"/>
        <v>3013823</v>
      </c>
      <c r="T101" s="123">
        <f t="shared" si="42"/>
        <v>353576.99999999994</v>
      </c>
      <c r="U101" s="123">
        <f t="shared" si="45"/>
        <v>0</v>
      </c>
      <c r="V101" s="123">
        <f t="shared" si="46"/>
        <v>0</v>
      </c>
      <c r="W101" s="123">
        <f t="shared" si="43"/>
        <v>0</v>
      </c>
      <c r="X101" s="123">
        <f t="shared" si="44"/>
        <v>0</v>
      </c>
      <c r="Y101" s="126" t="s">
        <v>162</v>
      </c>
      <c r="Z101" s="126" t="s">
        <v>163</v>
      </c>
      <c r="AA101" s="123">
        <f t="shared" si="30"/>
        <v>3367400</v>
      </c>
      <c r="AB101" s="123">
        <f t="shared" si="31"/>
        <v>589295</v>
      </c>
      <c r="AC101" s="123">
        <f t="shared" si="32"/>
        <v>101022</v>
      </c>
      <c r="AD101" s="123">
        <f t="shared" si="33"/>
        <v>67348</v>
      </c>
      <c r="AE101" s="127">
        <f t="shared" si="34"/>
        <v>33674</v>
      </c>
      <c r="AF101" s="107">
        <f t="shared" si="35"/>
        <v>9428724.5199999996</v>
      </c>
    </row>
    <row r="102" spans="1:32" s="30" customFormat="1" ht="20.100000000000001" customHeight="1">
      <c r="A102" s="125">
        <v>74</v>
      </c>
      <c r="B102" s="12" t="s">
        <v>125</v>
      </c>
      <c r="C102" s="1"/>
      <c r="D102" s="12">
        <v>2.86</v>
      </c>
      <c r="E102" s="2"/>
      <c r="F102" s="3"/>
      <c r="G102" s="4"/>
      <c r="H102" s="44"/>
      <c r="I102" s="45">
        <f t="shared" si="47"/>
        <v>2.86</v>
      </c>
      <c r="J102" s="46">
        <f t="shared" si="36"/>
        <v>4261400</v>
      </c>
      <c r="K102" s="5"/>
      <c r="L102" s="5"/>
      <c r="M102" s="153">
        <f t="shared" si="37"/>
        <v>1704560</v>
      </c>
      <c r="N102" s="153">
        <f t="shared" si="38"/>
        <v>340912</v>
      </c>
      <c r="O102" s="153">
        <f t="shared" si="39"/>
        <v>63920.999999999993</v>
      </c>
      <c r="P102" s="153">
        <f t="shared" si="40"/>
        <v>42614</v>
      </c>
      <c r="Q102" s="46">
        <f t="shared" si="48"/>
        <v>5518513</v>
      </c>
      <c r="R102" s="129"/>
      <c r="S102" s="123">
        <f t="shared" si="41"/>
        <v>3813953</v>
      </c>
      <c r="T102" s="123">
        <f t="shared" si="42"/>
        <v>447447</v>
      </c>
      <c r="U102" s="123">
        <f t="shared" si="45"/>
        <v>0</v>
      </c>
      <c r="V102" s="123">
        <f t="shared" si="46"/>
        <v>0</v>
      </c>
      <c r="W102" s="123">
        <f t="shared" si="43"/>
        <v>0</v>
      </c>
      <c r="X102" s="123">
        <f t="shared" si="44"/>
        <v>0</v>
      </c>
      <c r="Y102" s="126" t="s">
        <v>162</v>
      </c>
      <c r="Z102" s="126" t="s">
        <v>163</v>
      </c>
      <c r="AA102" s="123">
        <f t="shared" si="30"/>
        <v>4261400</v>
      </c>
      <c r="AB102" s="123">
        <f t="shared" si="31"/>
        <v>745745</v>
      </c>
      <c r="AC102" s="123">
        <f t="shared" si="32"/>
        <v>127842</v>
      </c>
      <c r="AD102" s="123">
        <f t="shared" si="33"/>
        <v>85228</v>
      </c>
      <c r="AE102" s="127">
        <f t="shared" si="34"/>
        <v>42614</v>
      </c>
      <c r="AF102" s="107">
        <f t="shared" si="35"/>
        <v>11931925.719999999</v>
      </c>
    </row>
    <row r="103" spans="1:32" s="30" customFormat="1" ht="20.100000000000001" customHeight="1">
      <c r="A103" s="125">
        <v>75</v>
      </c>
      <c r="B103" s="12" t="s">
        <v>126</v>
      </c>
      <c r="C103" s="1"/>
      <c r="D103" s="12">
        <v>4.0599999999999996</v>
      </c>
      <c r="E103" s="2"/>
      <c r="F103" s="3"/>
      <c r="G103" s="150">
        <v>0.05</v>
      </c>
      <c r="H103" s="151">
        <v>0.2</v>
      </c>
      <c r="I103" s="45">
        <f t="shared" si="47"/>
        <v>4.26</v>
      </c>
      <c r="J103" s="46">
        <f t="shared" si="36"/>
        <v>6347400</v>
      </c>
      <c r="K103" s="5"/>
      <c r="L103" s="5">
        <v>149000</v>
      </c>
      <c r="M103" s="153">
        <f t="shared" si="37"/>
        <v>2538960</v>
      </c>
      <c r="N103" s="153">
        <f t="shared" si="38"/>
        <v>507792</v>
      </c>
      <c r="O103" s="153">
        <f t="shared" si="39"/>
        <v>95211</v>
      </c>
      <c r="P103" s="153">
        <f t="shared" si="40"/>
        <v>63474</v>
      </c>
      <c r="Q103" s="46">
        <f t="shared" si="48"/>
        <v>8368883</v>
      </c>
      <c r="R103" s="129"/>
      <c r="S103" s="123">
        <f t="shared" si="41"/>
        <v>5414213</v>
      </c>
      <c r="T103" s="123">
        <f t="shared" si="42"/>
        <v>635186.99999999988</v>
      </c>
      <c r="U103" s="123">
        <f t="shared" si="45"/>
        <v>0</v>
      </c>
      <c r="V103" s="123">
        <f t="shared" si="46"/>
        <v>0</v>
      </c>
      <c r="W103" s="123">
        <f t="shared" si="43"/>
        <v>266710</v>
      </c>
      <c r="X103" s="123">
        <f t="shared" si="44"/>
        <v>31290</v>
      </c>
      <c r="Y103" s="126" t="s">
        <v>162</v>
      </c>
      <c r="Z103" s="126" t="s">
        <v>163</v>
      </c>
      <c r="AA103" s="123">
        <f t="shared" si="30"/>
        <v>6347400</v>
      </c>
      <c r="AB103" s="123">
        <f t="shared" si="31"/>
        <v>1110795</v>
      </c>
      <c r="AC103" s="123">
        <f t="shared" si="32"/>
        <v>190422</v>
      </c>
      <c r="AD103" s="123">
        <f t="shared" si="33"/>
        <v>126948</v>
      </c>
      <c r="AE103" s="127">
        <f t="shared" si="34"/>
        <v>63474</v>
      </c>
      <c r="AF103" s="107">
        <f t="shared" si="35"/>
        <v>18070728.57</v>
      </c>
    </row>
    <row r="104" spans="1:32" s="30" customFormat="1" ht="20.100000000000001" customHeight="1">
      <c r="A104" s="125">
        <v>76</v>
      </c>
      <c r="B104" s="12" t="s">
        <v>70</v>
      </c>
      <c r="C104" s="1"/>
      <c r="D104" s="12">
        <v>2.46</v>
      </c>
      <c r="E104" s="2"/>
      <c r="F104" s="3"/>
      <c r="G104" s="4"/>
      <c r="H104" s="44"/>
      <c r="I104" s="45">
        <f t="shared" si="47"/>
        <v>2.46</v>
      </c>
      <c r="J104" s="46">
        <f>I104*1490000</f>
        <v>3665400</v>
      </c>
      <c r="K104" s="5"/>
      <c r="L104" s="5"/>
      <c r="M104" s="153">
        <f>(D104+E104+H104)*1490000*40%</f>
        <v>1466160</v>
      </c>
      <c r="N104" s="153">
        <f t="shared" si="38"/>
        <v>293232</v>
      </c>
      <c r="O104" s="153">
        <f t="shared" si="39"/>
        <v>54980.999999999993</v>
      </c>
      <c r="P104" s="153">
        <f t="shared" si="40"/>
        <v>36654</v>
      </c>
      <c r="Q104" s="46">
        <f t="shared" si="48"/>
        <v>4746693</v>
      </c>
      <c r="R104" s="129"/>
      <c r="S104" s="123">
        <f t="shared" si="41"/>
        <v>3280533.0000000005</v>
      </c>
      <c r="T104" s="123">
        <f t="shared" si="42"/>
        <v>384867</v>
      </c>
      <c r="U104" s="123">
        <f t="shared" si="45"/>
        <v>0</v>
      </c>
      <c r="V104" s="123">
        <f t="shared" si="46"/>
        <v>0</v>
      </c>
      <c r="W104" s="123">
        <f t="shared" si="43"/>
        <v>0</v>
      </c>
      <c r="X104" s="123">
        <f t="shared" si="44"/>
        <v>0</v>
      </c>
      <c r="Y104" s="126" t="s">
        <v>162</v>
      </c>
      <c r="Z104" s="126" t="s">
        <v>163</v>
      </c>
      <c r="AA104" s="123">
        <f t="shared" si="30"/>
        <v>3665400.0000000005</v>
      </c>
      <c r="AB104" s="123">
        <f t="shared" si="31"/>
        <v>641445</v>
      </c>
      <c r="AC104" s="123">
        <f t="shared" si="32"/>
        <v>109962.00000000001</v>
      </c>
      <c r="AD104" s="123">
        <f t="shared" si="33"/>
        <v>73308.000000000015</v>
      </c>
      <c r="AE104" s="127">
        <f t="shared" si="34"/>
        <v>36654.000000000007</v>
      </c>
      <c r="AF104" s="107">
        <f t="shared" si="35"/>
        <v>10263124.92</v>
      </c>
    </row>
    <row r="105" spans="1:32" s="30" customFormat="1" ht="20.100000000000001" customHeight="1">
      <c r="A105" s="125">
        <v>77</v>
      </c>
      <c r="B105" s="12" t="s">
        <v>71</v>
      </c>
      <c r="C105" s="1"/>
      <c r="D105" s="12">
        <v>3.86</v>
      </c>
      <c r="E105" s="2"/>
      <c r="F105" s="3"/>
      <c r="G105" s="4"/>
      <c r="H105" s="44"/>
      <c r="I105" s="45">
        <f t="shared" si="47"/>
        <v>3.86</v>
      </c>
      <c r="J105" s="46">
        <f>I105*1490000</f>
        <v>5751400</v>
      </c>
      <c r="K105" s="5"/>
      <c r="L105" s="5"/>
      <c r="M105" s="153">
        <f>(D105+E105+H105)*1490000*40%</f>
        <v>2300560</v>
      </c>
      <c r="N105" s="153">
        <f t="shared" si="38"/>
        <v>460112</v>
      </c>
      <c r="O105" s="153">
        <f t="shared" si="39"/>
        <v>86270.999999999985</v>
      </c>
      <c r="P105" s="153">
        <f t="shared" si="40"/>
        <v>57514</v>
      </c>
      <c r="Q105" s="46">
        <f t="shared" si="48"/>
        <v>7448063</v>
      </c>
      <c r="R105" s="129"/>
      <c r="S105" s="123">
        <f t="shared" si="41"/>
        <v>5147503</v>
      </c>
      <c r="T105" s="123">
        <f t="shared" si="42"/>
        <v>603897</v>
      </c>
      <c r="U105" s="123">
        <f t="shared" si="45"/>
        <v>0</v>
      </c>
      <c r="V105" s="123">
        <f t="shared" si="46"/>
        <v>0</v>
      </c>
      <c r="W105" s="123">
        <f t="shared" si="43"/>
        <v>0</v>
      </c>
      <c r="X105" s="123">
        <f t="shared" si="44"/>
        <v>0</v>
      </c>
      <c r="Y105" s="126" t="s">
        <v>162</v>
      </c>
      <c r="Z105" s="126" t="s">
        <v>163</v>
      </c>
      <c r="AA105" s="123">
        <f t="shared" si="30"/>
        <v>5751400</v>
      </c>
      <c r="AB105" s="123">
        <f t="shared" si="31"/>
        <v>1006494.9999999999</v>
      </c>
      <c r="AC105" s="123">
        <f t="shared" si="32"/>
        <v>172542</v>
      </c>
      <c r="AD105" s="123">
        <f t="shared" si="33"/>
        <v>115028</v>
      </c>
      <c r="AE105" s="127">
        <f t="shared" si="34"/>
        <v>57514</v>
      </c>
      <c r="AF105" s="107">
        <f t="shared" si="35"/>
        <v>16103927.719999999</v>
      </c>
    </row>
    <row r="106" spans="1:32" s="30" customFormat="1" ht="20.100000000000001" customHeight="1">
      <c r="A106" s="125"/>
      <c r="B106" s="13" t="s">
        <v>127</v>
      </c>
      <c r="C106" s="1"/>
      <c r="D106" s="12"/>
      <c r="E106" s="2"/>
      <c r="F106" s="3"/>
      <c r="G106" s="4"/>
      <c r="H106" s="44"/>
      <c r="I106" s="45"/>
      <c r="J106" s="46" t="s">
        <v>173</v>
      </c>
      <c r="K106" s="5"/>
      <c r="L106" s="5"/>
      <c r="M106" s="153"/>
      <c r="N106" s="153"/>
      <c r="O106" s="153"/>
      <c r="P106" s="153"/>
      <c r="Q106" s="46"/>
      <c r="R106" s="129"/>
      <c r="S106" s="123">
        <f t="shared" si="41"/>
        <v>0</v>
      </c>
      <c r="T106" s="123">
        <f t="shared" si="42"/>
        <v>0</v>
      </c>
      <c r="U106" s="123">
        <f t="shared" si="45"/>
        <v>0</v>
      </c>
      <c r="V106" s="123">
        <f t="shared" si="46"/>
        <v>0</v>
      </c>
      <c r="W106" s="123">
        <f t="shared" si="43"/>
        <v>0</v>
      </c>
      <c r="X106" s="123">
        <f t="shared" si="44"/>
        <v>0</v>
      </c>
      <c r="Y106" s="126" t="s">
        <v>162</v>
      </c>
      <c r="Z106" s="126" t="s">
        <v>163</v>
      </c>
      <c r="AA106" s="123">
        <f t="shared" si="30"/>
        <v>0</v>
      </c>
      <c r="AB106" s="123">
        <f t="shared" si="31"/>
        <v>0</v>
      </c>
      <c r="AC106" s="123">
        <f t="shared" si="32"/>
        <v>0</v>
      </c>
      <c r="AD106" s="123">
        <f t="shared" si="33"/>
        <v>0</v>
      </c>
      <c r="AE106" s="127">
        <f t="shared" si="34"/>
        <v>0</v>
      </c>
      <c r="AF106" s="107">
        <f t="shared" ref="AF106:AF134" si="49">SUM(D106:R106)</f>
        <v>0</v>
      </c>
    </row>
    <row r="107" spans="1:32" s="30" customFormat="1" ht="20.100000000000001" customHeight="1">
      <c r="A107" s="125">
        <v>78</v>
      </c>
      <c r="B107" s="12" t="s">
        <v>128</v>
      </c>
      <c r="C107" s="1"/>
      <c r="D107" s="18">
        <v>3.06</v>
      </c>
      <c r="E107" s="2"/>
      <c r="F107" s="3"/>
      <c r="G107" s="4"/>
      <c r="H107" s="44"/>
      <c r="I107" s="45">
        <f>H107+E107+D107</f>
        <v>3.06</v>
      </c>
      <c r="J107" s="46">
        <f t="shared" si="36"/>
        <v>4559400</v>
      </c>
      <c r="K107" s="5"/>
      <c r="L107" s="5"/>
      <c r="M107" s="153">
        <f t="shared" si="37"/>
        <v>1823760</v>
      </c>
      <c r="N107" s="153">
        <f t="shared" si="38"/>
        <v>364752</v>
      </c>
      <c r="O107" s="153">
        <f t="shared" si="39"/>
        <v>68391</v>
      </c>
      <c r="P107" s="153">
        <f t="shared" si="40"/>
        <v>45594</v>
      </c>
      <c r="Q107" s="46">
        <f>J107+L107+M107-N107-O107-P107</f>
        <v>5904423</v>
      </c>
      <c r="R107" s="129"/>
      <c r="S107" s="123">
        <f t="shared" si="41"/>
        <v>4080663</v>
      </c>
      <c r="T107" s="123">
        <f t="shared" si="42"/>
        <v>478737</v>
      </c>
      <c r="U107" s="123">
        <f t="shared" si="45"/>
        <v>0</v>
      </c>
      <c r="V107" s="123">
        <f t="shared" si="46"/>
        <v>0</v>
      </c>
      <c r="W107" s="123">
        <f t="shared" si="43"/>
        <v>0</v>
      </c>
      <c r="X107" s="123">
        <f t="shared" si="44"/>
        <v>0</v>
      </c>
      <c r="Y107" s="126" t="s">
        <v>162</v>
      </c>
      <c r="Z107" s="126" t="s">
        <v>163</v>
      </c>
      <c r="AA107" s="123">
        <f t="shared" si="30"/>
        <v>4559400</v>
      </c>
      <c r="AB107" s="123">
        <f t="shared" si="31"/>
        <v>797895</v>
      </c>
      <c r="AC107" s="123">
        <f t="shared" si="32"/>
        <v>136782</v>
      </c>
      <c r="AD107" s="123">
        <f t="shared" si="33"/>
        <v>91188</v>
      </c>
      <c r="AE107" s="127">
        <f t="shared" si="34"/>
        <v>45594</v>
      </c>
      <c r="AF107" s="107">
        <f t="shared" si="49"/>
        <v>12766326.120000001</v>
      </c>
    </row>
    <row r="108" spans="1:32" s="30" customFormat="1" ht="20.100000000000001" customHeight="1">
      <c r="A108" s="125">
        <v>79</v>
      </c>
      <c r="B108" s="12" t="s">
        <v>129</v>
      </c>
      <c r="C108" s="43" t="s">
        <v>158</v>
      </c>
      <c r="D108" s="90">
        <v>4.8899999999999997</v>
      </c>
      <c r="E108" s="43">
        <v>0.2</v>
      </c>
      <c r="F108" s="3"/>
      <c r="G108" s="4"/>
      <c r="H108" s="44"/>
      <c r="I108" s="45">
        <f>H108+E108+D108</f>
        <v>5.09</v>
      </c>
      <c r="J108" s="46">
        <f t="shared" si="36"/>
        <v>7584100</v>
      </c>
      <c r="K108" s="5"/>
      <c r="L108" s="5"/>
      <c r="M108" s="153">
        <f t="shared" si="37"/>
        <v>3033640</v>
      </c>
      <c r="N108" s="153">
        <f t="shared" si="38"/>
        <v>606728</v>
      </c>
      <c r="O108" s="153">
        <f t="shared" si="39"/>
        <v>113761.5</v>
      </c>
      <c r="P108" s="153">
        <f t="shared" si="40"/>
        <v>75841</v>
      </c>
      <c r="Q108" s="46">
        <f>J108+L108+M108-N108-O108-P108</f>
        <v>9821409.5</v>
      </c>
      <c r="R108" s="129"/>
      <c r="S108" s="123">
        <f t="shared" si="41"/>
        <v>6521059.5</v>
      </c>
      <c r="T108" s="123">
        <f t="shared" si="42"/>
        <v>765040.49999999988</v>
      </c>
      <c r="U108" s="123">
        <f t="shared" si="45"/>
        <v>266710</v>
      </c>
      <c r="V108" s="123">
        <f t="shared" si="46"/>
        <v>31290</v>
      </c>
      <c r="W108" s="123">
        <f t="shared" si="43"/>
        <v>0</v>
      </c>
      <c r="X108" s="123">
        <f t="shared" si="44"/>
        <v>0</v>
      </c>
      <c r="Y108" s="126" t="s">
        <v>162</v>
      </c>
      <c r="Z108" s="126" t="s">
        <v>163</v>
      </c>
      <c r="AA108" s="123">
        <f t="shared" si="30"/>
        <v>7584100</v>
      </c>
      <c r="AB108" s="123">
        <f t="shared" si="31"/>
        <v>1327217.5</v>
      </c>
      <c r="AC108" s="123">
        <f t="shared" si="32"/>
        <v>227523</v>
      </c>
      <c r="AD108" s="123">
        <f t="shared" si="33"/>
        <v>151682</v>
      </c>
      <c r="AE108" s="127">
        <f t="shared" si="34"/>
        <v>75841</v>
      </c>
      <c r="AF108" s="107">
        <f t="shared" si="49"/>
        <v>21235490.18</v>
      </c>
    </row>
    <row r="109" spans="1:32" s="95" customFormat="1" ht="20.100000000000001" customHeight="1">
      <c r="A109" s="125">
        <v>80</v>
      </c>
      <c r="B109" s="12" t="s">
        <v>130</v>
      </c>
      <c r="C109" s="1"/>
      <c r="D109" s="12">
        <v>3.65</v>
      </c>
      <c r="E109" s="2"/>
      <c r="F109" s="3"/>
      <c r="G109" s="4"/>
      <c r="H109" s="44"/>
      <c r="I109" s="45">
        <f>H109+E109+D109</f>
        <v>3.65</v>
      </c>
      <c r="J109" s="46">
        <f t="shared" si="36"/>
        <v>5438500</v>
      </c>
      <c r="K109" s="5"/>
      <c r="L109" s="5"/>
      <c r="M109" s="153">
        <f t="shared" si="37"/>
        <v>2175400</v>
      </c>
      <c r="N109" s="153">
        <f t="shared" si="38"/>
        <v>435080</v>
      </c>
      <c r="O109" s="153">
        <f t="shared" si="39"/>
        <v>81577.5</v>
      </c>
      <c r="P109" s="153">
        <f t="shared" si="40"/>
        <v>54385</v>
      </c>
      <c r="Q109" s="46">
        <f>J109+L109+M109-N109-O109-P109</f>
        <v>7042857.5</v>
      </c>
      <c r="R109" s="129"/>
      <c r="S109" s="123">
        <f t="shared" si="41"/>
        <v>4867457.5</v>
      </c>
      <c r="T109" s="123">
        <f t="shared" si="42"/>
        <v>571042.5</v>
      </c>
      <c r="U109" s="123">
        <f t="shared" si="45"/>
        <v>0</v>
      </c>
      <c r="V109" s="123">
        <f t="shared" si="46"/>
        <v>0</v>
      </c>
      <c r="W109" s="123">
        <f t="shared" si="43"/>
        <v>0</v>
      </c>
      <c r="X109" s="123">
        <f t="shared" si="44"/>
        <v>0</v>
      </c>
      <c r="Y109" s="126" t="s">
        <v>162</v>
      </c>
      <c r="Z109" s="126" t="s">
        <v>163</v>
      </c>
      <c r="AA109" s="123">
        <f t="shared" si="30"/>
        <v>5438500</v>
      </c>
      <c r="AB109" s="123">
        <f t="shared" si="31"/>
        <v>951737.49999999988</v>
      </c>
      <c r="AC109" s="123">
        <f t="shared" si="32"/>
        <v>163155</v>
      </c>
      <c r="AD109" s="123">
        <f t="shared" si="33"/>
        <v>108770</v>
      </c>
      <c r="AE109" s="127">
        <f t="shared" si="34"/>
        <v>54385</v>
      </c>
      <c r="AF109" s="107">
        <f t="shared" si="49"/>
        <v>15227807.300000001</v>
      </c>
    </row>
    <row r="110" spans="1:32" s="95" customFormat="1" ht="20.100000000000001" customHeight="1">
      <c r="A110" s="125">
        <v>81</v>
      </c>
      <c r="B110" s="12" t="s">
        <v>131</v>
      </c>
      <c r="C110" s="1"/>
      <c r="D110" s="12">
        <v>4.0599999999999996</v>
      </c>
      <c r="E110" s="2"/>
      <c r="F110" s="3"/>
      <c r="G110" s="4"/>
      <c r="H110" s="44"/>
      <c r="I110" s="45">
        <f>H110+E110+D110</f>
        <v>4.0599999999999996</v>
      </c>
      <c r="J110" s="46">
        <f t="shared" si="36"/>
        <v>6049399.9999999991</v>
      </c>
      <c r="K110" s="5"/>
      <c r="L110" s="5"/>
      <c r="M110" s="153">
        <f t="shared" si="37"/>
        <v>2419759.9999999995</v>
      </c>
      <c r="N110" s="153">
        <f t="shared" si="38"/>
        <v>483951.99999999994</v>
      </c>
      <c r="O110" s="153">
        <f t="shared" si="39"/>
        <v>90740.999999999985</v>
      </c>
      <c r="P110" s="153">
        <f t="shared" si="40"/>
        <v>60493.999999999993</v>
      </c>
      <c r="Q110" s="46">
        <f>J110+L110+M110-N110-O110-P110</f>
        <v>7833972.9999999981</v>
      </c>
      <c r="R110" s="129"/>
      <c r="S110" s="123">
        <f t="shared" si="41"/>
        <v>5414213</v>
      </c>
      <c r="T110" s="123">
        <f t="shared" si="42"/>
        <v>635186.99999999988</v>
      </c>
      <c r="U110" s="123">
        <f t="shared" si="45"/>
        <v>0</v>
      </c>
      <c r="V110" s="123">
        <f t="shared" si="46"/>
        <v>0</v>
      </c>
      <c r="W110" s="123">
        <f t="shared" si="43"/>
        <v>0</v>
      </c>
      <c r="X110" s="123">
        <f t="shared" si="44"/>
        <v>0</v>
      </c>
      <c r="Y110" s="126" t="s">
        <v>162</v>
      </c>
      <c r="Z110" s="126" t="s">
        <v>163</v>
      </c>
      <c r="AA110" s="123">
        <f t="shared" si="30"/>
        <v>6049400</v>
      </c>
      <c r="AB110" s="123">
        <f t="shared" si="31"/>
        <v>1058645</v>
      </c>
      <c r="AC110" s="123">
        <f t="shared" si="32"/>
        <v>181482</v>
      </c>
      <c r="AD110" s="123">
        <f t="shared" si="33"/>
        <v>120988</v>
      </c>
      <c r="AE110" s="127">
        <f t="shared" si="34"/>
        <v>60494</v>
      </c>
      <c r="AF110" s="107">
        <f t="shared" si="49"/>
        <v>16938328.119999997</v>
      </c>
    </row>
    <row r="111" spans="1:32" s="30" customFormat="1" ht="20.100000000000001" customHeight="1">
      <c r="A111" s="125">
        <v>82</v>
      </c>
      <c r="B111" s="12" t="s">
        <v>132</v>
      </c>
      <c r="C111" s="1"/>
      <c r="D111" s="12">
        <v>2.46</v>
      </c>
      <c r="E111" s="2"/>
      <c r="F111" s="3"/>
      <c r="G111" s="4"/>
      <c r="H111" s="44"/>
      <c r="I111" s="45">
        <f>H111+E111+D111</f>
        <v>2.46</v>
      </c>
      <c r="J111" s="46">
        <f t="shared" si="36"/>
        <v>3665400</v>
      </c>
      <c r="K111" s="5"/>
      <c r="L111" s="5">
        <v>149000</v>
      </c>
      <c r="M111" s="153">
        <f t="shared" si="37"/>
        <v>1466160</v>
      </c>
      <c r="N111" s="153">
        <f t="shared" si="38"/>
        <v>293232</v>
      </c>
      <c r="O111" s="153">
        <f t="shared" si="39"/>
        <v>54980.999999999993</v>
      </c>
      <c r="P111" s="153">
        <f t="shared" si="40"/>
        <v>36654</v>
      </c>
      <c r="Q111" s="46">
        <f>J111+L111+M111-N111-O111-P111</f>
        <v>4895693</v>
      </c>
      <c r="R111" s="129"/>
      <c r="S111" s="123">
        <f t="shared" si="41"/>
        <v>3280533.0000000005</v>
      </c>
      <c r="T111" s="123">
        <f t="shared" si="42"/>
        <v>384867</v>
      </c>
      <c r="U111" s="123">
        <f t="shared" si="45"/>
        <v>0</v>
      </c>
      <c r="V111" s="123">
        <f t="shared" si="46"/>
        <v>0</v>
      </c>
      <c r="W111" s="123">
        <f t="shared" si="43"/>
        <v>0</v>
      </c>
      <c r="X111" s="123">
        <f t="shared" si="44"/>
        <v>0</v>
      </c>
      <c r="Y111" s="126" t="s">
        <v>162</v>
      </c>
      <c r="Z111" s="126" t="s">
        <v>163</v>
      </c>
      <c r="AA111" s="123">
        <f t="shared" si="30"/>
        <v>3665400.0000000005</v>
      </c>
      <c r="AB111" s="123">
        <f t="shared" si="31"/>
        <v>641445</v>
      </c>
      <c r="AC111" s="123">
        <f t="shared" si="32"/>
        <v>109962.00000000001</v>
      </c>
      <c r="AD111" s="123">
        <f t="shared" si="33"/>
        <v>73308.000000000015</v>
      </c>
      <c r="AE111" s="127">
        <f t="shared" si="34"/>
        <v>36654.000000000007</v>
      </c>
      <c r="AF111" s="107">
        <f t="shared" si="49"/>
        <v>10561124.92</v>
      </c>
    </row>
    <row r="112" spans="1:32" s="30" customFormat="1" ht="20.100000000000001" customHeight="1">
      <c r="A112" s="125"/>
      <c r="B112" s="13" t="s">
        <v>133</v>
      </c>
      <c r="C112" s="1"/>
      <c r="D112" s="12"/>
      <c r="E112" s="2"/>
      <c r="F112" s="3"/>
      <c r="G112" s="4"/>
      <c r="H112" s="44"/>
      <c r="I112" s="45"/>
      <c r="J112" s="46"/>
      <c r="K112" s="5"/>
      <c r="L112" s="5"/>
      <c r="M112" s="153"/>
      <c r="N112" s="153"/>
      <c r="O112" s="153"/>
      <c r="P112" s="153"/>
      <c r="Q112" s="46"/>
      <c r="R112" s="129"/>
      <c r="S112" s="123">
        <f t="shared" si="41"/>
        <v>0</v>
      </c>
      <c r="T112" s="123">
        <f t="shared" si="42"/>
        <v>0</v>
      </c>
      <c r="U112" s="123">
        <f t="shared" si="45"/>
        <v>0</v>
      </c>
      <c r="V112" s="123">
        <f t="shared" si="46"/>
        <v>0</v>
      </c>
      <c r="W112" s="123">
        <f t="shared" si="43"/>
        <v>0</v>
      </c>
      <c r="X112" s="123">
        <f t="shared" si="44"/>
        <v>0</v>
      </c>
      <c r="Y112" s="126" t="s">
        <v>162</v>
      </c>
      <c r="Z112" s="126" t="s">
        <v>163</v>
      </c>
      <c r="AA112" s="123">
        <f t="shared" si="30"/>
        <v>0</v>
      </c>
      <c r="AB112" s="123">
        <f t="shared" si="31"/>
        <v>0</v>
      </c>
      <c r="AC112" s="123">
        <f t="shared" si="32"/>
        <v>0</v>
      </c>
      <c r="AD112" s="123">
        <f t="shared" si="33"/>
        <v>0</v>
      </c>
      <c r="AE112" s="127">
        <f t="shared" si="34"/>
        <v>0</v>
      </c>
      <c r="AF112" s="107">
        <f t="shared" si="49"/>
        <v>0</v>
      </c>
    </row>
    <row r="113" spans="1:32" s="30" customFormat="1" ht="20.100000000000001" customHeight="1">
      <c r="A113" s="125">
        <v>83</v>
      </c>
      <c r="B113" s="12" t="s">
        <v>134</v>
      </c>
      <c r="C113" s="43" t="s">
        <v>158</v>
      </c>
      <c r="D113" s="12">
        <v>4.32</v>
      </c>
      <c r="E113" s="43">
        <v>0.2</v>
      </c>
      <c r="F113" s="3"/>
      <c r="G113" s="4"/>
      <c r="H113" s="44"/>
      <c r="I113" s="45">
        <f>H113+E113+D113</f>
        <v>4.5200000000000005</v>
      </c>
      <c r="J113" s="46">
        <f t="shared" si="36"/>
        <v>6734800.0000000009</v>
      </c>
      <c r="K113" s="5"/>
      <c r="L113" s="5"/>
      <c r="M113" s="153">
        <f t="shared" si="37"/>
        <v>2693920.0000000005</v>
      </c>
      <c r="N113" s="153">
        <f t="shared" si="38"/>
        <v>538784.00000000012</v>
      </c>
      <c r="O113" s="153">
        <f t="shared" si="39"/>
        <v>101022</v>
      </c>
      <c r="P113" s="153">
        <f t="shared" si="40"/>
        <v>67348.000000000015</v>
      </c>
      <c r="Q113" s="46">
        <f>J113+L113+M113-N113-O113-P113</f>
        <v>8721566.0000000019</v>
      </c>
      <c r="R113" s="129"/>
      <c r="S113" s="123">
        <f t="shared" si="41"/>
        <v>5760936.0000000009</v>
      </c>
      <c r="T113" s="123">
        <f t="shared" si="42"/>
        <v>675864</v>
      </c>
      <c r="U113" s="123">
        <f t="shared" si="45"/>
        <v>266710</v>
      </c>
      <c r="V113" s="123">
        <f t="shared" si="46"/>
        <v>31290</v>
      </c>
      <c r="W113" s="123">
        <f t="shared" si="43"/>
        <v>0</v>
      </c>
      <c r="X113" s="123">
        <f t="shared" si="44"/>
        <v>0</v>
      </c>
      <c r="Y113" s="126" t="s">
        <v>162</v>
      </c>
      <c r="Z113" s="126" t="s">
        <v>163</v>
      </c>
      <c r="AA113" s="123">
        <f t="shared" si="30"/>
        <v>6734800.0000000009</v>
      </c>
      <c r="AB113" s="123">
        <f t="shared" si="31"/>
        <v>1178590</v>
      </c>
      <c r="AC113" s="123">
        <f t="shared" si="32"/>
        <v>202044.00000000003</v>
      </c>
      <c r="AD113" s="123">
        <f t="shared" si="33"/>
        <v>134696.00000000003</v>
      </c>
      <c r="AE113" s="127">
        <f t="shared" si="34"/>
        <v>67348.000000000015</v>
      </c>
      <c r="AF113" s="107">
        <f t="shared" si="49"/>
        <v>18857449.040000003</v>
      </c>
    </row>
    <row r="114" spans="1:32" s="79" customFormat="1" ht="20.100000000000001" customHeight="1">
      <c r="A114" s="125">
        <v>84</v>
      </c>
      <c r="B114" s="12" t="s">
        <v>135</v>
      </c>
      <c r="C114" s="1"/>
      <c r="D114" s="12">
        <v>4.0599999999999996</v>
      </c>
      <c r="E114" s="2"/>
      <c r="F114" s="3"/>
      <c r="G114" s="98">
        <v>0.06</v>
      </c>
      <c r="H114" s="151">
        <v>0.24</v>
      </c>
      <c r="I114" s="45">
        <f>H114+E114+D114</f>
        <v>4.3</v>
      </c>
      <c r="J114" s="46">
        <f t="shared" si="36"/>
        <v>6407000</v>
      </c>
      <c r="K114" s="5"/>
      <c r="L114" s="5">
        <v>149000</v>
      </c>
      <c r="M114" s="153">
        <f t="shared" si="37"/>
        <v>2562800</v>
      </c>
      <c r="N114" s="153">
        <f t="shared" si="38"/>
        <v>512560</v>
      </c>
      <c r="O114" s="153">
        <f t="shared" si="39"/>
        <v>96105</v>
      </c>
      <c r="P114" s="153">
        <f t="shared" si="40"/>
        <v>64070</v>
      </c>
      <c r="Q114" s="46">
        <f>J114+L114+M114-N114-O114-P114</f>
        <v>8446065</v>
      </c>
      <c r="R114" s="129"/>
      <c r="S114" s="123">
        <f t="shared" si="41"/>
        <v>5414213</v>
      </c>
      <c r="T114" s="123">
        <f t="shared" si="42"/>
        <v>635186.99999999988</v>
      </c>
      <c r="U114" s="123">
        <f t="shared" si="45"/>
        <v>0</v>
      </c>
      <c r="V114" s="123">
        <f t="shared" si="46"/>
        <v>0</v>
      </c>
      <c r="W114" s="123">
        <f t="shared" si="43"/>
        <v>320052</v>
      </c>
      <c r="X114" s="123">
        <f t="shared" si="44"/>
        <v>37548</v>
      </c>
      <c r="Y114" s="126" t="s">
        <v>162</v>
      </c>
      <c r="Z114" s="126" t="s">
        <v>163</v>
      </c>
      <c r="AA114" s="123">
        <f t="shared" si="30"/>
        <v>6407000</v>
      </c>
      <c r="AB114" s="123">
        <f t="shared" si="31"/>
        <v>1121225</v>
      </c>
      <c r="AC114" s="123">
        <f t="shared" si="32"/>
        <v>192210</v>
      </c>
      <c r="AD114" s="123">
        <f t="shared" si="33"/>
        <v>128140</v>
      </c>
      <c r="AE114" s="127">
        <f t="shared" si="34"/>
        <v>64070</v>
      </c>
      <c r="AF114" s="107">
        <f t="shared" si="49"/>
        <v>18237608.66</v>
      </c>
    </row>
    <row r="115" spans="1:32" s="30" customFormat="1" ht="20.100000000000001" customHeight="1">
      <c r="A115" s="125">
        <v>85</v>
      </c>
      <c r="B115" s="12" t="s">
        <v>136</v>
      </c>
      <c r="C115" s="1"/>
      <c r="D115" s="12"/>
      <c r="E115" s="2"/>
      <c r="F115" s="3"/>
      <c r="G115" s="4"/>
      <c r="H115" s="44"/>
      <c r="I115" s="45"/>
      <c r="J115" s="46"/>
      <c r="K115" s="5"/>
      <c r="L115" s="5"/>
      <c r="M115" s="153">
        <f t="shared" si="37"/>
        <v>0</v>
      </c>
      <c r="N115" s="153">
        <f t="shared" si="38"/>
        <v>0</v>
      </c>
      <c r="O115" s="153">
        <f t="shared" si="39"/>
        <v>0</v>
      </c>
      <c r="P115" s="153">
        <f t="shared" si="40"/>
        <v>0</v>
      </c>
      <c r="Q115" s="46"/>
      <c r="R115" s="129" t="s">
        <v>183</v>
      </c>
      <c r="S115" s="123">
        <f t="shared" si="41"/>
        <v>0</v>
      </c>
      <c r="T115" s="123">
        <f t="shared" si="42"/>
        <v>0</v>
      </c>
      <c r="U115" s="123">
        <f t="shared" si="45"/>
        <v>0</v>
      </c>
      <c r="V115" s="123">
        <f t="shared" si="46"/>
        <v>0</v>
      </c>
      <c r="W115" s="123">
        <f t="shared" si="43"/>
        <v>0</v>
      </c>
      <c r="X115" s="123">
        <f t="shared" si="44"/>
        <v>0</v>
      </c>
      <c r="Y115" s="126" t="s">
        <v>162</v>
      </c>
      <c r="Z115" s="126" t="s">
        <v>163</v>
      </c>
      <c r="AA115" s="123">
        <f t="shared" si="30"/>
        <v>0</v>
      </c>
      <c r="AB115" s="123">
        <f t="shared" si="31"/>
        <v>0</v>
      </c>
      <c r="AC115" s="123">
        <f t="shared" si="32"/>
        <v>0</v>
      </c>
      <c r="AD115" s="123">
        <v>67348</v>
      </c>
      <c r="AE115" s="127">
        <f t="shared" si="34"/>
        <v>0</v>
      </c>
      <c r="AF115" s="107">
        <f t="shared" si="49"/>
        <v>0</v>
      </c>
    </row>
    <row r="116" spans="1:32" s="30" customFormat="1" ht="20.100000000000001" customHeight="1">
      <c r="A116" s="125">
        <v>86</v>
      </c>
      <c r="B116" s="12" t="s">
        <v>137</v>
      </c>
      <c r="C116" s="1"/>
      <c r="D116" s="12">
        <v>2.46</v>
      </c>
      <c r="E116" s="2"/>
      <c r="F116" s="3"/>
      <c r="G116" s="4"/>
      <c r="H116" s="44"/>
      <c r="I116" s="45">
        <f>H116+E116+D116</f>
        <v>2.46</v>
      </c>
      <c r="J116" s="46">
        <f t="shared" si="36"/>
        <v>3665400</v>
      </c>
      <c r="K116" s="5"/>
      <c r="L116" s="5"/>
      <c r="M116" s="153">
        <f t="shared" si="37"/>
        <v>1466160</v>
      </c>
      <c r="N116" s="153">
        <f t="shared" si="38"/>
        <v>293232</v>
      </c>
      <c r="O116" s="153">
        <f t="shared" si="39"/>
        <v>54980.999999999993</v>
      </c>
      <c r="P116" s="153">
        <f t="shared" si="40"/>
        <v>36654</v>
      </c>
      <c r="Q116" s="46">
        <f>J116+L116+M116-N116-O116-P116</f>
        <v>4746693</v>
      </c>
      <c r="R116" s="129"/>
      <c r="S116" s="123">
        <f t="shared" si="41"/>
        <v>3280533.0000000005</v>
      </c>
      <c r="T116" s="123">
        <f t="shared" si="42"/>
        <v>384867</v>
      </c>
      <c r="U116" s="123">
        <f t="shared" si="45"/>
        <v>0</v>
      </c>
      <c r="V116" s="123">
        <f t="shared" si="46"/>
        <v>0</v>
      </c>
      <c r="W116" s="123">
        <f t="shared" si="43"/>
        <v>0</v>
      </c>
      <c r="X116" s="123">
        <f t="shared" si="44"/>
        <v>0</v>
      </c>
      <c r="Y116" s="126" t="s">
        <v>162</v>
      </c>
      <c r="Z116" s="126" t="s">
        <v>163</v>
      </c>
      <c r="AA116" s="123">
        <f t="shared" si="30"/>
        <v>3665400.0000000005</v>
      </c>
      <c r="AB116" s="123">
        <f t="shared" si="31"/>
        <v>641445</v>
      </c>
      <c r="AC116" s="123">
        <f t="shared" si="32"/>
        <v>109962.00000000001</v>
      </c>
      <c r="AD116" s="123">
        <f t="shared" si="33"/>
        <v>73308.000000000015</v>
      </c>
      <c r="AE116" s="127">
        <f t="shared" si="34"/>
        <v>36654.000000000007</v>
      </c>
      <c r="AF116" s="107">
        <f t="shared" si="49"/>
        <v>10263124.92</v>
      </c>
    </row>
    <row r="117" spans="1:32" s="30" customFormat="1" ht="20.100000000000001" customHeight="1">
      <c r="A117" s="125">
        <v>87</v>
      </c>
      <c r="B117" s="12" t="s">
        <v>138</v>
      </c>
      <c r="C117" s="1"/>
      <c r="D117" s="12">
        <v>3.06</v>
      </c>
      <c r="E117" s="2"/>
      <c r="F117" s="3"/>
      <c r="G117" s="4"/>
      <c r="H117" s="44"/>
      <c r="I117" s="45">
        <f>H117+E117+D117</f>
        <v>3.06</v>
      </c>
      <c r="J117" s="46">
        <f t="shared" si="36"/>
        <v>4559400</v>
      </c>
      <c r="K117" s="5"/>
      <c r="L117" s="5"/>
      <c r="M117" s="153">
        <f t="shared" si="37"/>
        <v>1823760</v>
      </c>
      <c r="N117" s="153">
        <f t="shared" si="38"/>
        <v>364752</v>
      </c>
      <c r="O117" s="153">
        <f t="shared" si="39"/>
        <v>68391</v>
      </c>
      <c r="P117" s="153">
        <f t="shared" si="40"/>
        <v>45594</v>
      </c>
      <c r="Q117" s="46">
        <f>J117+L117+M117-N117-O117-P117</f>
        <v>5904423</v>
      </c>
      <c r="R117" s="129"/>
      <c r="S117" s="123">
        <f t="shared" si="41"/>
        <v>4080663</v>
      </c>
      <c r="T117" s="123">
        <f t="shared" si="42"/>
        <v>478737</v>
      </c>
      <c r="U117" s="123">
        <f t="shared" si="45"/>
        <v>0</v>
      </c>
      <c r="V117" s="123">
        <f t="shared" si="46"/>
        <v>0</v>
      </c>
      <c r="W117" s="123">
        <f t="shared" si="43"/>
        <v>0</v>
      </c>
      <c r="X117" s="123">
        <f t="shared" si="44"/>
        <v>0</v>
      </c>
      <c r="Y117" s="126" t="s">
        <v>162</v>
      </c>
      <c r="Z117" s="126" t="s">
        <v>163</v>
      </c>
      <c r="AA117" s="123">
        <f t="shared" si="30"/>
        <v>4559400</v>
      </c>
      <c r="AB117" s="123">
        <f t="shared" si="31"/>
        <v>797895</v>
      </c>
      <c r="AC117" s="123">
        <f t="shared" si="32"/>
        <v>136782</v>
      </c>
      <c r="AD117" s="123">
        <f t="shared" si="33"/>
        <v>91188</v>
      </c>
      <c r="AE117" s="127">
        <f t="shared" si="34"/>
        <v>45594</v>
      </c>
      <c r="AF117" s="107">
        <f t="shared" si="49"/>
        <v>12766326.120000001</v>
      </c>
    </row>
    <row r="118" spans="1:32" s="30" customFormat="1" ht="20.100000000000001" customHeight="1">
      <c r="A118" s="125"/>
      <c r="B118" s="13" t="s">
        <v>139</v>
      </c>
      <c r="C118" s="1"/>
      <c r="D118" s="12"/>
      <c r="E118" s="2"/>
      <c r="F118" s="3"/>
      <c r="G118" s="4"/>
      <c r="H118" s="44"/>
      <c r="I118" s="45"/>
      <c r="J118" s="46"/>
      <c r="K118" s="5"/>
      <c r="L118" s="5"/>
      <c r="M118" s="153"/>
      <c r="N118" s="153"/>
      <c r="O118" s="153"/>
      <c r="P118" s="153"/>
      <c r="Q118" s="46"/>
      <c r="R118" s="129"/>
      <c r="S118" s="123">
        <f t="shared" si="41"/>
        <v>0</v>
      </c>
      <c r="T118" s="123">
        <f t="shared" si="42"/>
        <v>0</v>
      </c>
      <c r="U118" s="123">
        <f t="shared" si="45"/>
        <v>0</v>
      </c>
      <c r="V118" s="123">
        <f t="shared" si="46"/>
        <v>0</v>
      </c>
      <c r="W118" s="123">
        <f t="shared" si="43"/>
        <v>0</v>
      </c>
      <c r="X118" s="123">
        <f t="shared" si="44"/>
        <v>0</v>
      </c>
      <c r="Y118" s="126" t="s">
        <v>162</v>
      </c>
      <c r="Z118" s="126" t="s">
        <v>163</v>
      </c>
      <c r="AA118" s="123">
        <f t="shared" si="30"/>
        <v>0</v>
      </c>
      <c r="AB118" s="123">
        <f t="shared" si="31"/>
        <v>0</v>
      </c>
      <c r="AC118" s="123">
        <f t="shared" si="32"/>
        <v>0</v>
      </c>
      <c r="AD118" s="123">
        <f t="shared" si="33"/>
        <v>0</v>
      </c>
      <c r="AE118" s="127">
        <f t="shared" si="34"/>
        <v>0</v>
      </c>
      <c r="AF118" s="107">
        <f t="shared" si="49"/>
        <v>0</v>
      </c>
    </row>
    <row r="119" spans="1:32" s="30" customFormat="1" ht="20.100000000000001" customHeight="1">
      <c r="A119" s="125">
        <v>88</v>
      </c>
      <c r="B119" s="12" t="s">
        <v>140</v>
      </c>
      <c r="C119" s="43" t="s">
        <v>158</v>
      </c>
      <c r="D119" s="90">
        <v>4.6500000000000004</v>
      </c>
      <c r="E119" s="43">
        <v>0.2</v>
      </c>
      <c r="F119" s="3"/>
      <c r="G119" s="4"/>
      <c r="H119" s="44"/>
      <c r="I119" s="45">
        <f>H119+E119+D119</f>
        <v>4.8500000000000005</v>
      </c>
      <c r="J119" s="46">
        <f t="shared" si="36"/>
        <v>7226500.0000000009</v>
      </c>
      <c r="K119" s="5"/>
      <c r="L119" s="5"/>
      <c r="M119" s="153">
        <f t="shared" si="37"/>
        <v>2890600.0000000005</v>
      </c>
      <c r="N119" s="153">
        <f t="shared" si="38"/>
        <v>578120.00000000012</v>
      </c>
      <c r="O119" s="153">
        <f t="shared" si="39"/>
        <v>108397.50000000001</v>
      </c>
      <c r="P119" s="153">
        <f t="shared" si="40"/>
        <v>72265.000000000015</v>
      </c>
      <c r="Q119" s="46">
        <f>J119+L119+M119-N119-O119-P119</f>
        <v>9358317.5000000019</v>
      </c>
      <c r="R119" s="129"/>
      <c r="S119" s="123">
        <f t="shared" si="41"/>
        <v>6201007.5000000009</v>
      </c>
      <c r="T119" s="123">
        <f t="shared" si="42"/>
        <v>727492.50000000012</v>
      </c>
      <c r="U119" s="123">
        <f t="shared" si="45"/>
        <v>266710</v>
      </c>
      <c r="V119" s="123">
        <f t="shared" si="46"/>
        <v>31290</v>
      </c>
      <c r="W119" s="123">
        <f t="shared" si="43"/>
        <v>0</v>
      </c>
      <c r="X119" s="123">
        <f t="shared" si="44"/>
        <v>0</v>
      </c>
      <c r="Y119" s="126" t="s">
        <v>162</v>
      </c>
      <c r="Z119" s="126" t="s">
        <v>163</v>
      </c>
      <c r="AA119" s="123">
        <f t="shared" si="30"/>
        <v>7226500.0000000009</v>
      </c>
      <c r="AB119" s="123">
        <f t="shared" si="31"/>
        <v>1264637.5</v>
      </c>
      <c r="AC119" s="123">
        <f t="shared" si="32"/>
        <v>216795.00000000003</v>
      </c>
      <c r="AD119" s="123">
        <f t="shared" si="33"/>
        <v>144530.00000000003</v>
      </c>
      <c r="AE119" s="127">
        <f t="shared" si="34"/>
        <v>72265.000000000015</v>
      </c>
      <c r="AF119" s="107">
        <f t="shared" si="49"/>
        <v>20234209.700000003</v>
      </c>
    </row>
    <row r="120" spans="1:32" s="30" customFormat="1" ht="20.100000000000001" customHeight="1">
      <c r="A120" s="125">
        <v>89</v>
      </c>
      <c r="B120" s="12" t="s">
        <v>142</v>
      </c>
      <c r="C120" s="1"/>
      <c r="D120" s="18">
        <v>3.46</v>
      </c>
      <c r="E120" s="2"/>
      <c r="F120" s="3"/>
      <c r="G120" s="4"/>
      <c r="H120" s="44"/>
      <c r="I120" s="45">
        <f>H120+E120+D120</f>
        <v>3.46</v>
      </c>
      <c r="J120" s="46">
        <f t="shared" si="36"/>
        <v>5155400</v>
      </c>
      <c r="K120" s="5"/>
      <c r="L120" s="5">
        <v>149000</v>
      </c>
      <c r="M120" s="153">
        <f t="shared" si="37"/>
        <v>2062160</v>
      </c>
      <c r="N120" s="153">
        <f t="shared" si="38"/>
        <v>412432</v>
      </c>
      <c r="O120" s="153">
        <f t="shared" si="39"/>
        <v>77330.999999999985</v>
      </c>
      <c r="P120" s="153">
        <f t="shared" si="40"/>
        <v>51554</v>
      </c>
      <c r="Q120" s="46">
        <f>J120+L120+M120-N120-O120-P120</f>
        <v>6825243</v>
      </c>
      <c r="R120" s="129"/>
      <c r="S120" s="123">
        <f t="shared" si="41"/>
        <v>4614083</v>
      </c>
      <c r="T120" s="123">
        <f t="shared" si="42"/>
        <v>541317</v>
      </c>
      <c r="U120" s="123">
        <f t="shared" si="45"/>
        <v>0</v>
      </c>
      <c r="V120" s="123">
        <f t="shared" si="46"/>
        <v>0</v>
      </c>
      <c r="W120" s="123">
        <f t="shared" si="43"/>
        <v>0</v>
      </c>
      <c r="X120" s="123">
        <f t="shared" si="44"/>
        <v>0</v>
      </c>
      <c r="Y120" s="126" t="s">
        <v>162</v>
      </c>
      <c r="Z120" s="126" t="s">
        <v>163</v>
      </c>
      <c r="AA120" s="123">
        <f t="shared" si="30"/>
        <v>5155400</v>
      </c>
      <c r="AB120" s="123">
        <f t="shared" si="31"/>
        <v>902195</v>
      </c>
      <c r="AC120" s="123">
        <f t="shared" si="32"/>
        <v>154662</v>
      </c>
      <c r="AD120" s="123">
        <f t="shared" si="33"/>
        <v>103108</v>
      </c>
      <c r="AE120" s="127">
        <f t="shared" si="34"/>
        <v>51554</v>
      </c>
      <c r="AF120" s="107">
        <f t="shared" si="49"/>
        <v>14733126.92</v>
      </c>
    </row>
    <row r="121" spans="1:32" s="79" customFormat="1" ht="20.100000000000001" customHeight="1">
      <c r="A121" s="125">
        <v>90</v>
      </c>
      <c r="B121" s="12" t="s">
        <v>143</v>
      </c>
      <c r="C121" s="1"/>
      <c r="D121" s="12">
        <v>4.0599999999999996</v>
      </c>
      <c r="E121" s="2"/>
      <c r="F121" s="3"/>
      <c r="G121" s="98">
        <v>0.06</v>
      </c>
      <c r="H121" s="151">
        <v>0.24</v>
      </c>
      <c r="I121" s="45">
        <f>H121+E121+D121</f>
        <v>4.3</v>
      </c>
      <c r="J121" s="46">
        <f t="shared" si="36"/>
        <v>6407000</v>
      </c>
      <c r="K121" s="5"/>
      <c r="L121" s="5"/>
      <c r="M121" s="153">
        <f t="shared" si="37"/>
        <v>2562800</v>
      </c>
      <c r="N121" s="153">
        <f t="shared" si="38"/>
        <v>512560</v>
      </c>
      <c r="O121" s="153">
        <f t="shared" si="39"/>
        <v>96105</v>
      </c>
      <c r="P121" s="153">
        <f t="shared" si="40"/>
        <v>64070</v>
      </c>
      <c r="Q121" s="46">
        <f>J121+L121+M121-N121-O121-P121</f>
        <v>8297065</v>
      </c>
      <c r="R121" s="129"/>
      <c r="S121" s="123">
        <f t="shared" si="41"/>
        <v>5414213</v>
      </c>
      <c r="T121" s="123">
        <f t="shared" si="42"/>
        <v>635186.99999999988</v>
      </c>
      <c r="U121" s="123">
        <f t="shared" si="45"/>
        <v>0</v>
      </c>
      <c r="V121" s="123">
        <f t="shared" si="46"/>
        <v>0</v>
      </c>
      <c r="W121" s="123">
        <f t="shared" si="43"/>
        <v>320052</v>
      </c>
      <c r="X121" s="123">
        <f t="shared" si="44"/>
        <v>37548</v>
      </c>
      <c r="Y121" s="126" t="s">
        <v>162</v>
      </c>
      <c r="Z121" s="126" t="s">
        <v>163</v>
      </c>
      <c r="AA121" s="123">
        <f t="shared" si="30"/>
        <v>6407000</v>
      </c>
      <c r="AB121" s="123">
        <f t="shared" si="31"/>
        <v>1121225</v>
      </c>
      <c r="AC121" s="123">
        <f t="shared" si="32"/>
        <v>192210</v>
      </c>
      <c r="AD121" s="123">
        <f t="shared" si="33"/>
        <v>128140</v>
      </c>
      <c r="AE121" s="127">
        <f t="shared" si="34"/>
        <v>64070</v>
      </c>
      <c r="AF121" s="107">
        <f t="shared" si="49"/>
        <v>17939608.66</v>
      </c>
    </row>
    <row r="122" spans="1:32" s="30" customFormat="1" ht="20.100000000000001" customHeight="1">
      <c r="A122" s="125"/>
      <c r="B122" s="13" t="s">
        <v>145</v>
      </c>
      <c r="C122" s="1"/>
      <c r="D122" s="12"/>
      <c r="E122" s="2"/>
      <c r="F122" s="3"/>
      <c r="G122" s="4"/>
      <c r="H122" s="44"/>
      <c r="I122" s="45"/>
      <c r="J122" s="46"/>
      <c r="K122" s="5"/>
      <c r="L122" s="5"/>
      <c r="M122" s="153"/>
      <c r="N122" s="153"/>
      <c r="O122" s="153"/>
      <c r="P122" s="153"/>
      <c r="Q122" s="46"/>
      <c r="R122" s="129"/>
      <c r="S122" s="123">
        <f t="shared" si="41"/>
        <v>0</v>
      </c>
      <c r="T122" s="123">
        <f t="shared" si="42"/>
        <v>0</v>
      </c>
      <c r="U122" s="123">
        <f t="shared" si="45"/>
        <v>0</v>
      </c>
      <c r="V122" s="123">
        <f t="shared" si="46"/>
        <v>0</v>
      </c>
      <c r="W122" s="123">
        <f t="shared" si="43"/>
        <v>0</v>
      </c>
      <c r="X122" s="123">
        <f t="shared" si="44"/>
        <v>0</v>
      </c>
      <c r="Y122" s="126" t="s">
        <v>162</v>
      </c>
      <c r="Z122" s="126" t="s">
        <v>163</v>
      </c>
      <c r="AA122" s="123">
        <f t="shared" si="30"/>
        <v>0</v>
      </c>
      <c r="AB122" s="123">
        <f t="shared" si="31"/>
        <v>0</v>
      </c>
      <c r="AC122" s="123">
        <f t="shared" si="32"/>
        <v>0</v>
      </c>
      <c r="AD122" s="123">
        <f t="shared" si="33"/>
        <v>0</v>
      </c>
      <c r="AE122" s="127">
        <f t="shared" si="34"/>
        <v>0</v>
      </c>
      <c r="AF122" s="107">
        <f t="shared" si="49"/>
        <v>0</v>
      </c>
    </row>
    <row r="123" spans="1:32" s="30" customFormat="1" ht="20.100000000000001" customHeight="1">
      <c r="A123" s="125">
        <v>91</v>
      </c>
      <c r="B123" s="12" t="s">
        <v>181</v>
      </c>
      <c r="C123" s="1"/>
      <c r="D123" s="18">
        <v>2.46</v>
      </c>
      <c r="E123" s="2"/>
      <c r="F123" s="3"/>
      <c r="G123" s="4"/>
      <c r="H123" s="44"/>
      <c r="I123" s="45">
        <f>H123+E123+D123</f>
        <v>2.46</v>
      </c>
      <c r="J123" s="46">
        <f t="shared" si="36"/>
        <v>3665400</v>
      </c>
      <c r="K123" s="5"/>
      <c r="L123" s="5"/>
      <c r="M123" s="153">
        <f t="shared" si="37"/>
        <v>1466160</v>
      </c>
      <c r="N123" s="153">
        <f t="shared" si="38"/>
        <v>293232</v>
      </c>
      <c r="O123" s="153">
        <f t="shared" si="39"/>
        <v>54980.999999999993</v>
      </c>
      <c r="P123" s="153">
        <f t="shared" si="40"/>
        <v>36654</v>
      </c>
      <c r="Q123" s="46">
        <f>J123+L123+M123-N123-O123-P123</f>
        <v>4746693</v>
      </c>
      <c r="R123" s="129"/>
      <c r="S123" s="123">
        <f t="shared" si="41"/>
        <v>3280533.0000000005</v>
      </c>
      <c r="T123" s="123">
        <f t="shared" si="42"/>
        <v>384867</v>
      </c>
      <c r="U123" s="123">
        <f t="shared" si="45"/>
        <v>0</v>
      </c>
      <c r="V123" s="123">
        <f t="shared" si="46"/>
        <v>0</v>
      </c>
      <c r="W123" s="123">
        <f t="shared" si="43"/>
        <v>0</v>
      </c>
      <c r="X123" s="123">
        <f t="shared" si="44"/>
        <v>0</v>
      </c>
      <c r="Y123" s="126" t="s">
        <v>162</v>
      </c>
      <c r="Z123" s="126" t="s">
        <v>163</v>
      </c>
      <c r="AA123" s="123">
        <f t="shared" si="30"/>
        <v>3665400.0000000005</v>
      </c>
      <c r="AB123" s="123">
        <f t="shared" si="31"/>
        <v>641445</v>
      </c>
      <c r="AC123" s="123">
        <f t="shared" si="32"/>
        <v>109962.00000000001</v>
      </c>
      <c r="AD123" s="123">
        <f t="shared" si="33"/>
        <v>73308.000000000015</v>
      </c>
      <c r="AE123" s="127">
        <f t="shared" si="34"/>
        <v>36654.000000000007</v>
      </c>
      <c r="AF123" s="107">
        <f t="shared" si="49"/>
        <v>10263124.92</v>
      </c>
    </row>
    <row r="124" spans="1:32" s="30" customFormat="1" ht="20.100000000000001" customHeight="1">
      <c r="A124" s="125">
        <v>92</v>
      </c>
      <c r="B124" s="12" t="s">
        <v>147</v>
      </c>
      <c r="C124" s="1"/>
      <c r="D124" s="18">
        <v>2.2599999999999998</v>
      </c>
      <c r="E124" s="2"/>
      <c r="F124" s="3"/>
      <c r="G124" s="4"/>
      <c r="H124" s="44"/>
      <c r="I124" s="45">
        <f>H124+E124+D124</f>
        <v>2.2599999999999998</v>
      </c>
      <c r="J124" s="46">
        <f t="shared" si="36"/>
        <v>3367399.9999999995</v>
      </c>
      <c r="K124" s="5"/>
      <c r="L124" s="5">
        <v>149000</v>
      </c>
      <c r="M124" s="153">
        <f t="shared" si="37"/>
        <v>1346960</v>
      </c>
      <c r="N124" s="153">
        <f t="shared" si="38"/>
        <v>269391.99999999994</v>
      </c>
      <c r="O124" s="153">
        <f t="shared" si="39"/>
        <v>50510.999999999985</v>
      </c>
      <c r="P124" s="153">
        <f t="shared" si="40"/>
        <v>33673.999999999993</v>
      </c>
      <c r="Q124" s="46">
        <f>J124+L124+M124-N124-O124-P124</f>
        <v>4509783</v>
      </c>
      <c r="R124" s="129"/>
      <c r="S124" s="123">
        <f t="shared" si="41"/>
        <v>3013823</v>
      </c>
      <c r="T124" s="123">
        <f t="shared" si="42"/>
        <v>353576.99999999994</v>
      </c>
      <c r="U124" s="123">
        <f t="shared" si="45"/>
        <v>0</v>
      </c>
      <c r="V124" s="123">
        <f t="shared" si="46"/>
        <v>0</v>
      </c>
      <c r="W124" s="123">
        <f t="shared" si="43"/>
        <v>0</v>
      </c>
      <c r="X124" s="123">
        <f t="shared" si="44"/>
        <v>0</v>
      </c>
      <c r="Y124" s="126" t="s">
        <v>162</v>
      </c>
      <c r="Z124" s="126" t="s">
        <v>163</v>
      </c>
      <c r="AA124" s="123">
        <f t="shared" si="30"/>
        <v>3367400</v>
      </c>
      <c r="AB124" s="123">
        <f t="shared" si="31"/>
        <v>589295</v>
      </c>
      <c r="AC124" s="123">
        <f t="shared" si="32"/>
        <v>101022</v>
      </c>
      <c r="AD124" s="123">
        <f t="shared" si="33"/>
        <v>67348</v>
      </c>
      <c r="AE124" s="127">
        <f t="shared" si="34"/>
        <v>33674</v>
      </c>
      <c r="AF124" s="107">
        <f t="shared" si="49"/>
        <v>9726724.5199999996</v>
      </c>
    </row>
    <row r="125" spans="1:32" s="30" customFormat="1" ht="20.100000000000001" customHeight="1">
      <c r="A125" s="125">
        <v>93</v>
      </c>
      <c r="B125" s="12" t="s">
        <v>148</v>
      </c>
      <c r="C125" s="43" t="s">
        <v>158</v>
      </c>
      <c r="D125" s="12">
        <v>3.66</v>
      </c>
      <c r="E125" s="43">
        <v>0.2</v>
      </c>
      <c r="F125" s="3"/>
      <c r="G125" s="4"/>
      <c r="H125" s="44"/>
      <c r="I125" s="45">
        <f>H125+E125+D125</f>
        <v>3.8600000000000003</v>
      </c>
      <c r="J125" s="46">
        <f t="shared" si="36"/>
        <v>5751400.0000000009</v>
      </c>
      <c r="K125" s="5"/>
      <c r="L125" s="5"/>
      <c r="M125" s="153">
        <f t="shared" si="37"/>
        <v>2300560.0000000005</v>
      </c>
      <c r="N125" s="153">
        <f t="shared" si="38"/>
        <v>460112.00000000006</v>
      </c>
      <c r="O125" s="153">
        <f t="shared" si="39"/>
        <v>86271</v>
      </c>
      <c r="P125" s="153">
        <f t="shared" si="40"/>
        <v>57514.000000000007</v>
      </c>
      <c r="Q125" s="46">
        <f>J125+L125+M125-N125-O125-P125</f>
        <v>7448063.0000000019</v>
      </c>
      <c r="R125" s="129"/>
      <c r="S125" s="123">
        <f t="shared" si="41"/>
        <v>4880793</v>
      </c>
      <c r="T125" s="123">
        <f t="shared" si="42"/>
        <v>572607</v>
      </c>
      <c r="U125" s="123">
        <f t="shared" si="45"/>
        <v>266710</v>
      </c>
      <c r="V125" s="123">
        <f t="shared" si="46"/>
        <v>31290</v>
      </c>
      <c r="W125" s="123">
        <f t="shared" si="43"/>
        <v>0</v>
      </c>
      <c r="X125" s="123">
        <f t="shared" si="44"/>
        <v>0</v>
      </c>
      <c r="Y125" s="126" t="s">
        <v>162</v>
      </c>
      <c r="Z125" s="126" t="s">
        <v>163</v>
      </c>
      <c r="AA125" s="123">
        <f t="shared" si="30"/>
        <v>5751400</v>
      </c>
      <c r="AB125" s="123">
        <f t="shared" si="31"/>
        <v>1006494.9999999999</v>
      </c>
      <c r="AC125" s="123">
        <f t="shared" si="32"/>
        <v>172542</v>
      </c>
      <c r="AD125" s="123">
        <f t="shared" si="33"/>
        <v>115028</v>
      </c>
      <c r="AE125" s="127">
        <f t="shared" si="34"/>
        <v>57514</v>
      </c>
      <c r="AF125" s="107">
        <f t="shared" si="49"/>
        <v>16103927.720000003</v>
      </c>
    </row>
    <row r="126" spans="1:32" s="30" customFormat="1" ht="20.100000000000001" customHeight="1">
      <c r="A126" s="125"/>
      <c r="B126" s="13" t="s">
        <v>149</v>
      </c>
      <c r="C126" s="1"/>
      <c r="D126" s="20"/>
      <c r="E126" s="2"/>
      <c r="F126" s="3"/>
      <c r="G126" s="4"/>
      <c r="H126" s="44"/>
      <c r="I126" s="45"/>
      <c r="J126" s="46"/>
      <c r="K126" s="5"/>
      <c r="L126" s="5"/>
      <c r="M126" s="153"/>
      <c r="N126" s="153"/>
      <c r="O126" s="153"/>
      <c r="P126" s="153"/>
      <c r="Q126" s="46"/>
      <c r="R126" s="129"/>
      <c r="S126" s="123">
        <f t="shared" si="41"/>
        <v>0</v>
      </c>
      <c r="T126" s="123">
        <f t="shared" si="42"/>
        <v>0</v>
      </c>
      <c r="U126" s="123">
        <f t="shared" si="45"/>
        <v>0</v>
      </c>
      <c r="V126" s="123">
        <f t="shared" si="46"/>
        <v>0</v>
      </c>
      <c r="W126" s="123">
        <f t="shared" si="43"/>
        <v>0</v>
      </c>
      <c r="X126" s="123">
        <f t="shared" si="44"/>
        <v>0</v>
      </c>
      <c r="Y126" s="126" t="s">
        <v>162</v>
      </c>
      <c r="Z126" s="126" t="s">
        <v>163</v>
      </c>
      <c r="AA126" s="123">
        <f t="shared" si="30"/>
        <v>0</v>
      </c>
      <c r="AB126" s="123">
        <f t="shared" si="31"/>
        <v>0</v>
      </c>
      <c r="AC126" s="123">
        <f t="shared" si="32"/>
        <v>0</v>
      </c>
      <c r="AD126" s="123">
        <f t="shared" si="33"/>
        <v>0</v>
      </c>
      <c r="AE126" s="127">
        <f t="shared" si="34"/>
        <v>0</v>
      </c>
      <c r="AF126" s="107">
        <f t="shared" si="49"/>
        <v>0</v>
      </c>
    </row>
    <row r="127" spans="1:32" s="30" customFormat="1" ht="20.100000000000001" customHeight="1">
      <c r="A127" s="125">
        <v>94</v>
      </c>
      <c r="B127" s="12" t="s">
        <v>151</v>
      </c>
      <c r="C127" s="1"/>
      <c r="D127" s="12">
        <v>3.26</v>
      </c>
      <c r="E127" s="2"/>
      <c r="F127" s="3"/>
      <c r="G127" s="4"/>
      <c r="H127" s="44"/>
      <c r="I127" s="45">
        <f>H127+E127+D127</f>
        <v>3.26</v>
      </c>
      <c r="J127" s="46">
        <f t="shared" si="36"/>
        <v>4857400</v>
      </c>
      <c r="K127" s="5"/>
      <c r="L127" s="46"/>
      <c r="M127" s="153">
        <f t="shared" si="37"/>
        <v>1942960</v>
      </c>
      <c r="N127" s="153">
        <f t="shared" si="38"/>
        <v>388592</v>
      </c>
      <c r="O127" s="153">
        <f t="shared" si="39"/>
        <v>72860.999999999985</v>
      </c>
      <c r="P127" s="153">
        <f t="shared" si="40"/>
        <v>48574</v>
      </c>
      <c r="Q127" s="46">
        <f>J127+L127+M127-N127-O127-P127</f>
        <v>6290333</v>
      </c>
      <c r="R127" s="129"/>
      <c r="S127" s="123">
        <f t="shared" si="41"/>
        <v>4347373</v>
      </c>
      <c r="T127" s="123">
        <f t="shared" si="42"/>
        <v>510027</v>
      </c>
      <c r="U127" s="123">
        <f t="shared" si="45"/>
        <v>0</v>
      </c>
      <c r="V127" s="123">
        <f t="shared" si="46"/>
        <v>0</v>
      </c>
      <c r="W127" s="123">
        <f t="shared" si="43"/>
        <v>0</v>
      </c>
      <c r="X127" s="123">
        <f t="shared" si="44"/>
        <v>0</v>
      </c>
      <c r="Y127" s="126" t="s">
        <v>162</v>
      </c>
      <c r="Z127" s="126" t="s">
        <v>163</v>
      </c>
      <c r="AA127" s="123">
        <f t="shared" si="30"/>
        <v>4857400</v>
      </c>
      <c r="AB127" s="123">
        <f t="shared" si="31"/>
        <v>850045</v>
      </c>
      <c r="AC127" s="123">
        <f t="shared" si="32"/>
        <v>145722</v>
      </c>
      <c r="AD127" s="123">
        <f t="shared" si="33"/>
        <v>97148</v>
      </c>
      <c r="AE127" s="127">
        <f t="shared" si="34"/>
        <v>48574</v>
      </c>
      <c r="AF127" s="107">
        <f t="shared" si="49"/>
        <v>13600726.52</v>
      </c>
    </row>
    <row r="128" spans="1:32" s="30" customFormat="1" ht="20.100000000000001" customHeight="1">
      <c r="A128" s="125">
        <v>95</v>
      </c>
      <c r="B128" s="12" t="s">
        <v>152</v>
      </c>
      <c r="C128" s="43" t="s">
        <v>158</v>
      </c>
      <c r="D128" s="12">
        <v>4.32</v>
      </c>
      <c r="E128" s="43">
        <v>0.2</v>
      </c>
      <c r="F128" s="3"/>
      <c r="G128" s="4"/>
      <c r="H128" s="44"/>
      <c r="I128" s="45">
        <f>H128+E128+D128</f>
        <v>4.5200000000000005</v>
      </c>
      <c r="J128" s="46">
        <f t="shared" si="36"/>
        <v>6734800.0000000009</v>
      </c>
      <c r="K128" s="5"/>
      <c r="L128" s="5"/>
      <c r="M128" s="153">
        <f t="shared" si="37"/>
        <v>2693920.0000000005</v>
      </c>
      <c r="N128" s="153">
        <f t="shared" si="38"/>
        <v>538784.00000000012</v>
      </c>
      <c r="O128" s="153">
        <f t="shared" si="39"/>
        <v>101022</v>
      </c>
      <c r="P128" s="153">
        <f t="shared" si="40"/>
        <v>67348.000000000015</v>
      </c>
      <c r="Q128" s="46">
        <f>J128+L128+M128-N128-O128-P128</f>
        <v>8721566.0000000019</v>
      </c>
      <c r="R128" s="129"/>
      <c r="S128" s="123">
        <f t="shared" si="41"/>
        <v>5760936.0000000009</v>
      </c>
      <c r="T128" s="123">
        <f t="shared" si="42"/>
        <v>675864</v>
      </c>
      <c r="U128" s="123">
        <f t="shared" si="45"/>
        <v>266710</v>
      </c>
      <c r="V128" s="123">
        <f t="shared" si="46"/>
        <v>31290</v>
      </c>
      <c r="W128" s="123">
        <f t="shared" si="43"/>
        <v>0</v>
      </c>
      <c r="X128" s="123">
        <f t="shared" si="44"/>
        <v>0</v>
      </c>
      <c r="Y128" s="126" t="s">
        <v>162</v>
      </c>
      <c r="Z128" s="126" t="s">
        <v>163</v>
      </c>
      <c r="AA128" s="123">
        <f t="shared" si="30"/>
        <v>6734800.0000000009</v>
      </c>
      <c r="AB128" s="123">
        <f t="shared" si="31"/>
        <v>1178590</v>
      </c>
      <c r="AC128" s="123">
        <f t="shared" si="32"/>
        <v>202044.00000000003</v>
      </c>
      <c r="AD128" s="123">
        <f t="shared" si="33"/>
        <v>134696.00000000003</v>
      </c>
      <c r="AE128" s="127">
        <f t="shared" si="34"/>
        <v>67348.000000000015</v>
      </c>
      <c r="AF128" s="107">
        <f t="shared" si="49"/>
        <v>18857449.040000003</v>
      </c>
    </row>
    <row r="129" spans="1:32" s="30" customFormat="1" ht="20.100000000000001" customHeight="1">
      <c r="A129" s="125">
        <v>96</v>
      </c>
      <c r="B129" s="12" t="s">
        <v>153</v>
      </c>
      <c r="C129" s="1"/>
      <c r="D129" s="12">
        <v>3.46</v>
      </c>
      <c r="E129" s="2"/>
      <c r="F129" s="3"/>
      <c r="G129" s="4"/>
      <c r="H129" s="44"/>
      <c r="I129" s="45">
        <f>H129+E129+D129</f>
        <v>3.46</v>
      </c>
      <c r="J129" s="46">
        <f t="shared" si="36"/>
        <v>5155400</v>
      </c>
      <c r="K129" s="5"/>
      <c r="L129" s="5">
        <v>149000</v>
      </c>
      <c r="M129" s="153">
        <f t="shared" si="37"/>
        <v>2062160</v>
      </c>
      <c r="N129" s="153">
        <f t="shared" si="38"/>
        <v>412432</v>
      </c>
      <c r="O129" s="153">
        <f t="shared" si="39"/>
        <v>77330.999999999985</v>
      </c>
      <c r="P129" s="153">
        <f t="shared" si="40"/>
        <v>51554</v>
      </c>
      <c r="Q129" s="46">
        <f>J129+L129+M129-N129-O129-P129</f>
        <v>6825243</v>
      </c>
      <c r="R129" s="129"/>
      <c r="S129" s="123">
        <f t="shared" si="41"/>
        <v>4614083</v>
      </c>
      <c r="T129" s="123">
        <f t="shared" si="42"/>
        <v>541317</v>
      </c>
      <c r="U129" s="123">
        <f t="shared" si="45"/>
        <v>0</v>
      </c>
      <c r="V129" s="123">
        <f t="shared" si="46"/>
        <v>0</v>
      </c>
      <c r="W129" s="123">
        <f t="shared" si="43"/>
        <v>0</v>
      </c>
      <c r="X129" s="123">
        <f t="shared" si="44"/>
        <v>0</v>
      </c>
      <c r="Y129" s="126" t="s">
        <v>162</v>
      </c>
      <c r="Z129" s="126" t="s">
        <v>163</v>
      </c>
      <c r="AA129" s="123">
        <f t="shared" si="30"/>
        <v>5155400</v>
      </c>
      <c r="AB129" s="123">
        <f t="shared" si="31"/>
        <v>902195</v>
      </c>
      <c r="AC129" s="123">
        <f t="shared" si="32"/>
        <v>154662</v>
      </c>
      <c r="AD129" s="123">
        <f t="shared" si="33"/>
        <v>103108</v>
      </c>
      <c r="AE129" s="127">
        <f t="shared" si="34"/>
        <v>51554</v>
      </c>
      <c r="AF129" s="107">
        <f t="shared" si="49"/>
        <v>14733126.92</v>
      </c>
    </row>
    <row r="130" spans="1:32" s="30" customFormat="1" ht="20.100000000000001" customHeight="1">
      <c r="A130" s="125"/>
      <c r="B130" s="13" t="s">
        <v>154</v>
      </c>
      <c r="C130" s="1"/>
      <c r="D130" s="12"/>
      <c r="E130" s="2"/>
      <c r="F130" s="3"/>
      <c r="G130" s="4"/>
      <c r="H130" s="44"/>
      <c r="I130" s="45"/>
      <c r="J130" s="46"/>
      <c r="K130" s="5"/>
      <c r="L130" s="5"/>
      <c r="M130" s="153"/>
      <c r="N130" s="153"/>
      <c r="O130" s="153"/>
      <c r="P130" s="153"/>
      <c r="Q130" s="46"/>
      <c r="R130" s="129"/>
      <c r="S130" s="123">
        <f t="shared" si="41"/>
        <v>0</v>
      </c>
      <c r="T130" s="123">
        <f t="shared" si="42"/>
        <v>0</v>
      </c>
      <c r="U130" s="123">
        <f t="shared" si="45"/>
        <v>0</v>
      </c>
      <c r="V130" s="123">
        <f t="shared" si="46"/>
        <v>0</v>
      </c>
      <c r="W130" s="123">
        <f t="shared" si="43"/>
        <v>0</v>
      </c>
      <c r="X130" s="123">
        <f t="shared" si="44"/>
        <v>0</v>
      </c>
      <c r="Y130" s="126" t="s">
        <v>162</v>
      </c>
      <c r="Z130" s="126" t="s">
        <v>163</v>
      </c>
      <c r="AA130" s="123">
        <f t="shared" si="30"/>
        <v>0</v>
      </c>
      <c r="AB130" s="123">
        <f t="shared" si="31"/>
        <v>0</v>
      </c>
      <c r="AC130" s="123">
        <f t="shared" si="32"/>
        <v>0</v>
      </c>
      <c r="AD130" s="123">
        <f t="shared" si="33"/>
        <v>0</v>
      </c>
      <c r="AE130" s="127">
        <f t="shared" si="34"/>
        <v>0</v>
      </c>
      <c r="AF130" s="107">
        <f t="shared" si="49"/>
        <v>0</v>
      </c>
    </row>
    <row r="131" spans="1:32" s="30" customFormat="1" ht="20.100000000000001" customHeight="1">
      <c r="A131" s="125">
        <v>97</v>
      </c>
      <c r="B131" s="12" t="s">
        <v>144</v>
      </c>
      <c r="C131" s="1"/>
      <c r="D131" s="18">
        <v>2.86</v>
      </c>
      <c r="E131" s="2"/>
      <c r="F131" s="3"/>
      <c r="G131" s="4"/>
      <c r="H131" s="44"/>
      <c r="I131" s="45">
        <f>H131+E131+D131</f>
        <v>2.86</v>
      </c>
      <c r="J131" s="46">
        <f>I131*1490000</f>
        <v>4261400</v>
      </c>
      <c r="K131" s="5"/>
      <c r="L131" s="5">
        <v>149000</v>
      </c>
      <c r="M131" s="153">
        <f>(D131+E131+H131)*1490000*40%</f>
        <v>1704560</v>
      </c>
      <c r="N131" s="153">
        <f t="shared" si="38"/>
        <v>340912</v>
      </c>
      <c r="O131" s="153">
        <f t="shared" si="39"/>
        <v>63920.999999999993</v>
      </c>
      <c r="P131" s="153">
        <f t="shared" si="40"/>
        <v>42614</v>
      </c>
      <c r="Q131" s="46">
        <f>J131+L131+M131-N131-O131-P131</f>
        <v>5667513</v>
      </c>
      <c r="R131" s="129"/>
      <c r="S131" s="123">
        <f t="shared" si="41"/>
        <v>3813953</v>
      </c>
      <c r="T131" s="123">
        <f t="shared" si="42"/>
        <v>447447</v>
      </c>
      <c r="U131" s="123">
        <f t="shared" si="45"/>
        <v>0</v>
      </c>
      <c r="V131" s="123">
        <f t="shared" si="46"/>
        <v>0</v>
      </c>
      <c r="W131" s="123">
        <f t="shared" si="43"/>
        <v>0</v>
      </c>
      <c r="X131" s="123">
        <f t="shared" si="44"/>
        <v>0</v>
      </c>
      <c r="Y131" s="126" t="s">
        <v>162</v>
      </c>
      <c r="Z131" s="126" t="s">
        <v>163</v>
      </c>
      <c r="AA131" s="123">
        <f t="shared" si="30"/>
        <v>4261400</v>
      </c>
      <c r="AB131" s="123">
        <f t="shared" si="31"/>
        <v>745745</v>
      </c>
      <c r="AC131" s="123">
        <f t="shared" si="32"/>
        <v>127842</v>
      </c>
      <c r="AD131" s="123">
        <f t="shared" si="33"/>
        <v>85228</v>
      </c>
      <c r="AE131" s="127">
        <f t="shared" si="34"/>
        <v>42614</v>
      </c>
      <c r="AF131" s="107">
        <f t="shared" si="49"/>
        <v>12229925.719999999</v>
      </c>
    </row>
    <row r="132" spans="1:32" s="30" customFormat="1" ht="20.100000000000001" customHeight="1">
      <c r="A132" s="125">
        <v>98</v>
      </c>
      <c r="B132" s="12" t="s">
        <v>155</v>
      </c>
      <c r="C132" s="43" t="s">
        <v>158</v>
      </c>
      <c r="D132" s="80">
        <v>3</v>
      </c>
      <c r="E132" s="43">
        <v>0.2</v>
      </c>
      <c r="F132" s="3"/>
      <c r="G132" s="4"/>
      <c r="H132" s="44"/>
      <c r="I132" s="45">
        <f>H132+E132+D132</f>
        <v>3.2</v>
      </c>
      <c r="J132" s="46">
        <f>I132*1490000</f>
        <v>4768000</v>
      </c>
      <c r="K132" s="5"/>
      <c r="L132" s="5"/>
      <c r="M132" s="153">
        <f>(D132+E132+H132)*1490000*40%</f>
        <v>1907200</v>
      </c>
      <c r="N132" s="153">
        <f t="shared" si="38"/>
        <v>381440</v>
      </c>
      <c r="O132" s="153">
        <f t="shared" si="39"/>
        <v>71520</v>
      </c>
      <c r="P132" s="153">
        <f t="shared" si="40"/>
        <v>47680</v>
      </c>
      <c r="Q132" s="46">
        <f>J132+L132+M132-N132-O132-P132</f>
        <v>6174560</v>
      </c>
      <c r="R132" s="129"/>
      <c r="S132" s="123">
        <f t="shared" si="41"/>
        <v>4000650</v>
      </c>
      <c r="T132" s="123">
        <f t="shared" si="42"/>
        <v>469350</v>
      </c>
      <c r="U132" s="123">
        <f t="shared" si="45"/>
        <v>266710</v>
      </c>
      <c r="V132" s="123">
        <f t="shared" si="46"/>
        <v>31290</v>
      </c>
      <c r="W132" s="123">
        <f t="shared" si="43"/>
        <v>0</v>
      </c>
      <c r="X132" s="123">
        <f t="shared" si="44"/>
        <v>0</v>
      </c>
      <c r="Y132" s="126" t="s">
        <v>162</v>
      </c>
      <c r="Z132" s="126" t="s">
        <v>163</v>
      </c>
      <c r="AA132" s="123">
        <f t="shared" si="30"/>
        <v>4768000</v>
      </c>
      <c r="AB132" s="123">
        <f t="shared" si="31"/>
        <v>834400</v>
      </c>
      <c r="AC132" s="123">
        <f t="shared" si="32"/>
        <v>143040</v>
      </c>
      <c r="AD132" s="123">
        <f t="shared" si="33"/>
        <v>95360</v>
      </c>
      <c r="AE132" s="127">
        <f t="shared" si="34"/>
        <v>47680</v>
      </c>
      <c r="AF132" s="130">
        <f t="shared" si="49"/>
        <v>13350406.4</v>
      </c>
    </row>
    <row r="133" spans="1:32" s="30" customFormat="1" ht="20.100000000000001" customHeight="1">
      <c r="A133" s="125">
        <v>99</v>
      </c>
      <c r="B133" s="12" t="s">
        <v>156</v>
      </c>
      <c r="C133" s="1"/>
      <c r="D133" s="12">
        <v>3.06</v>
      </c>
      <c r="E133" s="2"/>
      <c r="F133" s="3"/>
      <c r="G133" s="4"/>
      <c r="H133" s="44"/>
      <c r="I133" s="45">
        <f>H133+E133+D133</f>
        <v>3.06</v>
      </c>
      <c r="J133" s="46">
        <f>I133*1490000</f>
        <v>4559400</v>
      </c>
      <c r="K133" s="5"/>
      <c r="L133" s="5"/>
      <c r="M133" s="153">
        <f>(D133+E133+H133)*1490000*40%</f>
        <v>1823760</v>
      </c>
      <c r="N133" s="153">
        <f t="shared" si="38"/>
        <v>364752</v>
      </c>
      <c r="O133" s="153">
        <f t="shared" si="39"/>
        <v>68391</v>
      </c>
      <c r="P133" s="153">
        <f t="shared" si="40"/>
        <v>45594</v>
      </c>
      <c r="Q133" s="46">
        <f>J133+L133+M133-N133-O133-P133</f>
        <v>5904423</v>
      </c>
      <c r="R133" s="129"/>
      <c r="S133" s="123">
        <f t="shared" si="41"/>
        <v>4080663</v>
      </c>
      <c r="T133" s="123">
        <f t="shared" si="42"/>
        <v>478737</v>
      </c>
      <c r="U133" s="123">
        <f t="shared" si="45"/>
        <v>0</v>
      </c>
      <c r="V133" s="123">
        <f t="shared" si="46"/>
        <v>0</v>
      </c>
      <c r="W133" s="123">
        <f t="shared" si="43"/>
        <v>0</v>
      </c>
      <c r="X133" s="123">
        <f t="shared" si="44"/>
        <v>0</v>
      </c>
      <c r="Y133" s="126" t="s">
        <v>162</v>
      </c>
      <c r="Z133" s="126" t="s">
        <v>163</v>
      </c>
      <c r="AA133" s="123">
        <f t="shared" si="30"/>
        <v>4559400</v>
      </c>
      <c r="AB133" s="123">
        <f t="shared" si="31"/>
        <v>797895</v>
      </c>
      <c r="AC133" s="123">
        <f t="shared" si="32"/>
        <v>136782</v>
      </c>
      <c r="AD133" s="123">
        <f t="shared" si="33"/>
        <v>91188</v>
      </c>
      <c r="AE133" s="127">
        <f t="shared" si="34"/>
        <v>45594</v>
      </c>
      <c r="AF133" s="107">
        <f t="shared" si="49"/>
        <v>12766326.120000001</v>
      </c>
    </row>
    <row r="134" spans="1:32" s="30" customFormat="1" ht="20.100000000000001" customHeight="1">
      <c r="A134" s="131">
        <v>100</v>
      </c>
      <c r="B134" s="16" t="s">
        <v>157</v>
      </c>
      <c r="C134" s="7"/>
      <c r="D134" s="16">
        <v>2.46</v>
      </c>
      <c r="E134" s="8"/>
      <c r="F134" s="7"/>
      <c r="G134" s="22"/>
      <c r="H134" s="51"/>
      <c r="I134" s="45">
        <f>H134+E134+D134</f>
        <v>2.46</v>
      </c>
      <c r="J134" s="46">
        <f>I134*1490000</f>
        <v>3665400</v>
      </c>
      <c r="K134" s="21"/>
      <c r="L134" s="21"/>
      <c r="M134" s="155"/>
      <c r="N134" s="153">
        <f>(D134+E134+H134)*1490000*8%</f>
        <v>293232</v>
      </c>
      <c r="O134" s="153">
        <f>(D134+E134+H134)*1.5%*1490000</f>
        <v>54980.999999999993</v>
      </c>
      <c r="P134" s="153">
        <f>(D134+E134+H134)*1490000*1%</f>
        <v>36654</v>
      </c>
      <c r="Q134" s="156">
        <f>J134+L134+M134-N134-O134-P134</f>
        <v>3280533</v>
      </c>
      <c r="R134" s="132"/>
      <c r="S134" s="123">
        <f>D134*Y134*1490000</f>
        <v>3280533.0000000005</v>
      </c>
      <c r="T134" s="123">
        <f>D134*1490000*Z134</f>
        <v>384867</v>
      </c>
      <c r="U134" s="123">
        <f t="shared" si="45"/>
        <v>0</v>
      </c>
      <c r="V134" s="123">
        <f t="shared" si="46"/>
        <v>0</v>
      </c>
      <c r="W134" s="123">
        <f t="shared" si="43"/>
        <v>0</v>
      </c>
      <c r="X134" s="123">
        <f t="shared" si="44"/>
        <v>0</v>
      </c>
      <c r="Y134" s="126" t="s">
        <v>162</v>
      </c>
      <c r="Z134" s="126" t="s">
        <v>163</v>
      </c>
      <c r="AA134" s="123">
        <f t="shared" si="30"/>
        <v>3665400.0000000005</v>
      </c>
      <c r="AB134" s="123">
        <f t="shared" si="31"/>
        <v>641445</v>
      </c>
      <c r="AC134" s="123">
        <f t="shared" si="32"/>
        <v>109962.00000000001</v>
      </c>
      <c r="AD134" s="123">
        <f t="shared" si="33"/>
        <v>73308.000000000015</v>
      </c>
      <c r="AE134" s="127">
        <f t="shared" si="34"/>
        <v>36654.000000000007</v>
      </c>
      <c r="AF134" s="107">
        <f t="shared" si="49"/>
        <v>7330804.9199999999</v>
      </c>
    </row>
    <row r="135" spans="1:32" s="30" customFormat="1" ht="21.95" customHeight="1">
      <c r="A135" s="135"/>
      <c r="B135" s="55" t="s">
        <v>12</v>
      </c>
      <c r="C135" s="55"/>
      <c r="D135" s="56">
        <f>SUM(D11:D134)</f>
        <v>335.52999999999986</v>
      </c>
      <c r="E135" s="56">
        <f>SUM(E11:E134)</f>
        <v>5.1500000000000021</v>
      </c>
      <c r="F135" s="55"/>
      <c r="G135" s="55"/>
      <c r="H135" s="56">
        <f>SUM(H11:H134)</f>
        <v>4.8400000000000007</v>
      </c>
      <c r="I135" s="57">
        <f>SUM(I11:I134)</f>
        <v>345.51999999999987</v>
      </c>
      <c r="J135" s="55">
        <f>SUM(J11:J134)</f>
        <v>514824800</v>
      </c>
      <c r="K135" s="58"/>
      <c r="L135" s="55">
        <f t="shared" ref="L135:Q135" si="50">SUM(L11:L134)</f>
        <v>3725000</v>
      </c>
      <c r="M135" s="55">
        <f t="shared" si="50"/>
        <v>201412240</v>
      </c>
      <c r="N135" s="55">
        <f t="shared" si="50"/>
        <v>41185984</v>
      </c>
      <c r="O135" s="55">
        <f t="shared" si="50"/>
        <v>7722372</v>
      </c>
      <c r="P135" s="55">
        <f t="shared" si="50"/>
        <v>5148248</v>
      </c>
      <c r="Q135" s="55">
        <f t="shared" si="50"/>
        <v>665905436</v>
      </c>
      <c r="R135" s="135"/>
      <c r="S135" s="163">
        <f t="shared" ref="S135:X135" si="51">SUM(S11:S134)</f>
        <v>447446031.5</v>
      </c>
      <c r="T135" s="163">
        <f t="shared" si="51"/>
        <v>52493668.5</v>
      </c>
      <c r="U135" s="163">
        <f t="shared" si="51"/>
        <v>6867782.5</v>
      </c>
      <c r="V135" s="163">
        <f t="shared" si="51"/>
        <v>805717.5</v>
      </c>
      <c r="W135" s="163">
        <f t="shared" si="51"/>
        <v>6454382</v>
      </c>
      <c r="X135" s="164">
        <f t="shared" si="51"/>
        <v>757218</v>
      </c>
      <c r="Y135" s="137"/>
      <c r="Z135" s="137"/>
      <c r="AA135" s="138">
        <f>SUM(AA11:AA134)</f>
        <v>514824800</v>
      </c>
      <c r="AB135" s="138">
        <f>SUM(AB11:AB134)</f>
        <v>90094340</v>
      </c>
      <c r="AC135" s="138">
        <f>SUM(AC11:AC134)</f>
        <v>15444744</v>
      </c>
      <c r="AD135" s="138">
        <f>SUM(AD11:AD134)</f>
        <v>10504500</v>
      </c>
      <c r="AE135" s="138">
        <f>SUM(AE11:AE134)</f>
        <v>5148248</v>
      </c>
      <c r="AF135" s="139">
        <f>SUM(D135:T135)</f>
        <v>1939864471.04</v>
      </c>
    </row>
    <row r="136" spans="1:32" s="30" customFormat="1" ht="23.1" customHeight="1">
      <c r="A136" s="140"/>
      <c r="B136" s="141" t="s">
        <v>201</v>
      </c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2"/>
      <c r="S136" s="143"/>
      <c r="T136" s="143"/>
      <c r="U136" s="143"/>
      <c r="V136" s="143"/>
      <c r="W136" s="143"/>
      <c r="X136" s="143"/>
      <c r="Y136" s="143"/>
      <c r="Z136" s="143"/>
      <c r="AA136" s="143"/>
      <c r="AB136" s="143"/>
      <c r="AC136" s="143"/>
      <c r="AD136" s="143"/>
      <c r="AE136" s="107"/>
      <c r="AF136" s="107"/>
    </row>
    <row r="137" spans="1:32" s="30" customFormat="1" ht="23.1" customHeight="1">
      <c r="A137" s="140"/>
      <c r="B137" s="144"/>
      <c r="C137" s="140"/>
      <c r="D137" s="140"/>
      <c r="E137" s="140"/>
      <c r="F137" s="140"/>
      <c r="G137" s="140"/>
      <c r="H137" s="140"/>
      <c r="I137" s="140"/>
      <c r="J137" s="140"/>
      <c r="K137" s="145"/>
      <c r="L137" s="145"/>
      <c r="M137" s="145"/>
      <c r="N137" s="178"/>
      <c r="O137" s="237" t="s">
        <v>202</v>
      </c>
      <c r="P137" s="237"/>
      <c r="Q137" s="237"/>
      <c r="R137" s="146"/>
      <c r="S137" s="143"/>
      <c r="T137" s="147"/>
      <c r="U137" s="143"/>
      <c r="V137" s="143"/>
      <c r="W137" s="143"/>
      <c r="X137" s="143"/>
      <c r="Y137" s="143"/>
      <c r="Z137" s="143"/>
      <c r="AA137" s="143"/>
      <c r="AB137" s="143"/>
      <c r="AC137" s="143"/>
      <c r="AD137" s="143"/>
      <c r="AE137" s="107"/>
      <c r="AF137" s="107"/>
    </row>
    <row r="138" spans="1:32" s="30" customFormat="1" ht="23.1" customHeight="1">
      <c r="A138" s="140"/>
      <c r="B138" s="229" t="s">
        <v>16</v>
      </c>
      <c r="C138" s="229"/>
      <c r="D138" s="229"/>
      <c r="E138" s="140"/>
      <c r="F138" s="140"/>
      <c r="G138" s="230" t="s">
        <v>17</v>
      </c>
      <c r="H138" s="230"/>
      <c r="I138" s="230"/>
      <c r="J138" s="230"/>
      <c r="K138" s="230"/>
      <c r="L138" s="173"/>
      <c r="M138" s="173"/>
      <c r="N138" s="172"/>
      <c r="O138" s="229" t="s">
        <v>18</v>
      </c>
      <c r="P138" s="229"/>
      <c r="Q138" s="229"/>
      <c r="R138" s="148"/>
      <c r="S138" s="143"/>
      <c r="T138" s="147"/>
      <c r="U138" s="143"/>
      <c r="V138" s="143"/>
      <c r="W138" s="143"/>
      <c r="X138" s="143"/>
      <c r="Y138" s="143"/>
      <c r="Z138" s="143"/>
      <c r="AA138" s="143"/>
      <c r="AB138" s="143"/>
      <c r="AC138" s="143"/>
      <c r="AD138" s="143"/>
      <c r="AE138" s="107"/>
      <c r="AF138" s="107"/>
    </row>
    <row r="139" spans="1:32" s="30" customFormat="1" ht="23.1" customHeight="1">
      <c r="A139" s="62"/>
      <c r="B139" s="189"/>
      <c r="C139" s="189"/>
      <c r="D139" s="189"/>
      <c r="E139" s="62"/>
      <c r="F139" s="62"/>
      <c r="G139" s="190"/>
      <c r="H139" s="190"/>
      <c r="I139" s="190"/>
      <c r="J139" s="190"/>
      <c r="K139" s="190"/>
      <c r="L139" s="171"/>
      <c r="M139" s="171"/>
      <c r="N139" s="170"/>
      <c r="O139" s="189"/>
      <c r="P139" s="189"/>
      <c r="Q139" s="189"/>
      <c r="R139" s="66"/>
      <c r="T139" s="67"/>
      <c r="W139" s="68"/>
      <c r="AC139" s="68"/>
    </row>
    <row r="140" spans="1:32" ht="23.1" customHeight="1">
      <c r="A140" s="69"/>
      <c r="B140" s="70"/>
      <c r="C140" s="70"/>
      <c r="D140" s="70"/>
      <c r="E140" s="69"/>
      <c r="F140" s="69"/>
      <c r="G140" s="69"/>
      <c r="H140" s="69"/>
      <c r="I140" s="69"/>
      <c r="J140" s="69"/>
      <c r="K140" s="71"/>
      <c r="L140" s="71"/>
      <c r="M140" s="71"/>
      <c r="N140" s="70"/>
      <c r="O140" s="70"/>
      <c r="P140" s="70"/>
      <c r="Q140" s="69"/>
      <c r="R140" s="69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</row>
    <row r="141" spans="1:32" ht="23.1" customHeight="1">
      <c r="A141" s="69"/>
      <c r="B141" s="70"/>
      <c r="C141" s="70"/>
      <c r="D141" s="70"/>
      <c r="E141" s="69"/>
      <c r="F141" s="69"/>
      <c r="G141" s="69"/>
      <c r="H141" s="69"/>
      <c r="I141" s="69"/>
      <c r="J141" s="69"/>
      <c r="K141" s="71"/>
      <c r="L141" s="71"/>
      <c r="M141" s="71"/>
      <c r="N141" s="70"/>
      <c r="O141" s="70"/>
      <c r="P141" s="70"/>
      <c r="Q141" s="69"/>
      <c r="R141" s="69"/>
      <c r="S141" s="63"/>
      <c r="T141" s="72"/>
      <c r="U141" s="63"/>
      <c r="V141" s="63"/>
      <c r="W141" s="63"/>
      <c r="X141" s="63"/>
      <c r="Y141" s="63"/>
      <c r="Z141" s="63"/>
      <c r="AA141" s="63"/>
      <c r="AB141" s="63"/>
      <c r="AC141" s="63"/>
    </row>
    <row r="142" spans="1:32" ht="23.1" customHeight="1">
      <c r="A142" s="69"/>
      <c r="B142" s="70"/>
      <c r="C142" s="70"/>
      <c r="D142" s="70"/>
      <c r="E142" s="69"/>
      <c r="F142" s="69"/>
      <c r="G142" s="69"/>
      <c r="H142" s="69"/>
      <c r="I142" s="69"/>
      <c r="J142" s="69"/>
      <c r="K142" s="71"/>
      <c r="L142" s="71"/>
      <c r="M142" s="71"/>
      <c r="N142" s="70"/>
      <c r="O142" s="70"/>
      <c r="P142" s="70"/>
      <c r="Q142" s="69"/>
      <c r="R142" s="69"/>
      <c r="S142" s="63"/>
      <c r="T142" s="72">
        <f>T141-T137</f>
        <v>0</v>
      </c>
      <c r="U142" s="63"/>
      <c r="V142" s="63"/>
      <c r="W142" s="63"/>
      <c r="X142" s="63"/>
      <c r="Y142" s="63"/>
      <c r="Z142" s="63"/>
      <c r="AA142" s="63"/>
      <c r="AB142" s="63"/>
      <c r="AC142" s="63"/>
    </row>
    <row r="143" spans="1:32" ht="23.1" customHeight="1">
      <c r="A143" s="73"/>
      <c r="B143" s="186"/>
      <c r="C143" s="186"/>
      <c r="D143" s="186"/>
      <c r="E143" s="73"/>
      <c r="F143" s="73"/>
      <c r="G143" s="186"/>
      <c r="H143" s="186"/>
      <c r="I143" s="186"/>
      <c r="J143" s="186"/>
      <c r="K143" s="186"/>
      <c r="L143" s="169"/>
      <c r="M143" s="169"/>
      <c r="N143" s="169"/>
      <c r="O143" s="186"/>
      <c r="P143" s="186"/>
      <c r="Q143" s="186"/>
      <c r="R143" s="169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</row>
    <row r="144" spans="1:32" ht="23.1" customHeight="1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74"/>
      <c r="L144" s="74"/>
      <c r="M144" s="74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B144" s="63"/>
      <c r="AC144" s="63"/>
    </row>
    <row r="145" spans="1:29" ht="23.1" customHeight="1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74"/>
      <c r="L145" s="74"/>
      <c r="M145" s="74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B145" s="63"/>
      <c r="AC145" s="63"/>
    </row>
    <row r="146" spans="1:29" ht="23.1" customHeight="1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74"/>
      <c r="L146" s="74"/>
      <c r="M146" s="74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B146" s="63"/>
      <c r="AC146" s="63"/>
    </row>
    <row r="147" spans="1:29" ht="23.1" customHeight="1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74"/>
      <c r="L147" s="74"/>
      <c r="M147" s="74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B147" s="63"/>
      <c r="AC147" s="63"/>
    </row>
    <row r="148" spans="1:29" ht="23.1" customHeight="1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74"/>
      <c r="L148" s="74"/>
      <c r="M148" s="74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</row>
    <row r="149" spans="1:29" ht="23.1" customHeight="1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74"/>
      <c r="L149" s="74"/>
      <c r="M149" s="74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  <c r="AC149" s="63"/>
    </row>
    <row r="150" spans="1:29" ht="23.1" customHeight="1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74"/>
      <c r="L150" s="74"/>
      <c r="M150" s="74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B150" s="63"/>
      <c r="AC150" s="63"/>
    </row>
  </sheetData>
  <mergeCells count="42">
    <mergeCell ref="B143:D143"/>
    <mergeCell ref="G143:K143"/>
    <mergeCell ref="O143:Q143"/>
    <mergeCell ref="B17:C17"/>
    <mergeCell ref="O137:Q137"/>
    <mergeCell ref="B138:D138"/>
    <mergeCell ref="G138:K138"/>
    <mergeCell ref="O138:Q138"/>
    <mergeCell ref="B139:D139"/>
    <mergeCell ref="G139:K139"/>
    <mergeCell ref="O139:Q139"/>
    <mergeCell ref="AE6:AE7"/>
    <mergeCell ref="D7:D8"/>
    <mergeCell ref="E7:E8"/>
    <mergeCell ref="G7:H7"/>
    <mergeCell ref="I7:I8"/>
    <mergeCell ref="J7:J8"/>
    <mergeCell ref="N7:N8"/>
    <mergeCell ref="O7:O8"/>
    <mergeCell ref="V6:V7"/>
    <mergeCell ref="W6:W7"/>
    <mergeCell ref="X6:X7"/>
    <mergeCell ref="AA6:AA8"/>
    <mergeCell ref="AB6:AB7"/>
    <mergeCell ref="AC6:AC7"/>
    <mergeCell ref="N6:O6"/>
    <mergeCell ref="R6:R8"/>
    <mergeCell ref="S6:S7"/>
    <mergeCell ref="T6:T7"/>
    <mergeCell ref="U6:U7"/>
    <mergeCell ref="AD6:AD7"/>
    <mergeCell ref="A1:F1"/>
    <mergeCell ref="A2:F2"/>
    <mergeCell ref="A3:Q3"/>
    <mergeCell ref="A4:Q4"/>
    <mergeCell ref="A6:A8"/>
    <mergeCell ref="B6:B8"/>
    <mergeCell ref="C6:C8"/>
    <mergeCell ref="D6:J6"/>
    <mergeCell ref="K6:K8"/>
    <mergeCell ref="L6:M7"/>
    <mergeCell ref="Q6:Q8"/>
  </mergeCells>
  <pageMargins left="0.24" right="0.17" top="0.34" bottom="0.32" header="0.83" footer="0.34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doan phi quy 2 2020 (2)</vt:lpstr>
      <vt:lpstr>tet am lich (2)</vt:lpstr>
      <vt:lpstr>tet am lich</vt:lpstr>
      <vt:lpstr>292020</vt:lpstr>
      <vt:lpstr>cong đoan quy 1</vt:lpstr>
      <vt:lpstr>công  đoàn quý 2 </vt:lpstr>
      <vt:lpstr>tháng 4 2021</vt:lpstr>
      <vt:lpstr>'292020'!Print_Titles</vt:lpstr>
      <vt:lpstr>'công  đoàn quý 2 '!Print_Titles</vt:lpstr>
      <vt:lpstr>'cong đoan quy 1'!Print_Titles</vt:lpstr>
      <vt:lpstr>'doan phi quy 2 2020 (2)'!Print_Titles</vt:lpstr>
      <vt:lpstr>'tet am lich'!Print_Titles</vt:lpstr>
      <vt:lpstr>'tet am lich (2)'!Print_Titles</vt:lpstr>
      <vt:lpstr>'tháng 4 2021'!Print_Titles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welcome</cp:lastModifiedBy>
  <cp:lastPrinted>2021-04-02T08:22:59Z</cp:lastPrinted>
  <dcterms:created xsi:type="dcterms:W3CDTF">2018-12-11T08:42:54Z</dcterms:created>
  <dcterms:modified xsi:type="dcterms:W3CDTF">2021-04-06T09:23:53Z</dcterms:modified>
</cp:coreProperties>
</file>